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35" tabRatio="512" activeTab="0"/>
  </bookViews>
  <sheets>
    <sheet name="前文" sheetId="1" r:id="rId1"/>
    <sheet name="①表作成" sheetId="2" r:id="rId2"/>
    <sheet name="②表色分" sheetId="3" r:id="rId3"/>
    <sheet name="③TODAY" sheetId="4" r:id="rId4"/>
    <sheet name="④TEXT" sheetId="5" r:id="rId5"/>
    <sheet name="⑤表色分" sheetId="6" r:id="rId6"/>
    <sheet name="⑥VLOOKUP" sheetId="7" r:id="rId7"/>
    <sheet name="⑦DSUM" sheetId="8" r:id="rId8"/>
    <sheet name="⑧小遣帳" sheetId="9" r:id="rId9"/>
    <sheet name="⑨AVERAGE" sheetId="10" r:id="rId10"/>
    <sheet name="⑩H16集計表" sheetId="11" r:id="rId11"/>
  </sheets>
  <definedNames>
    <definedName name="_xlnm.Print_Area" localSheetId="1">'①表作成'!$A$1:$F$25</definedName>
    <definedName name="_xlnm.Print_Area" localSheetId="2">'②表色分'!$A$1:$O$26</definedName>
    <definedName name="_xlnm.Print_Area" localSheetId="3">'③TODAY'!$A$1:$M$32</definedName>
    <definedName name="_xlnm.Print_Area" localSheetId="4">'④TEXT'!$A$1:$L$34</definedName>
    <definedName name="_xlnm.Print_Area" localSheetId="5">'⑤表色分'!$A$1:$Q$25</definedName>
    <definedName name="_xlnm.Print_Area" localSheetId="6">'⑥VLOOKUP'!$A$1:$K$47</definedName>
    <definedName name="_xlnm.Print_Area" localSheetId="7">'⑦DSUM'!$B$1:$J$23</definedName>
    <definedName name="_xlnm.Print_Area" localSheetId="8">'⑧小遣帳'!$A$1:$J$35</definedName>
    <definedName name="_xlnm.Print_Area" localSheetId="9">'⑨AVERAGE'!$A$1:$P$26</definedName>
    <definedName name="_xlnm.Print_Area" localSheetId="10">'⑩H16集計表'!$A$1:$J$19</definedName>
    <definedName name="_xlnm.Print_Area" localSheetId="0">'前文'!$A$1:$H$16</definedName>
  </definedNames>
  <calcPr fullCalcOnLoad="1"/>
</workbook>
</file>

<file path=xl/sharedStrings.xml><?xml version="1.0" encoding="utf-8"?>
<sst xmlns="http://schemas.openxmlformats.org/spreadsheetml/2006/main" count="375" uniqueCount="265">
  <si>
    <t>日付</t>
  </si>
  <si>
    <t>勘定科目</t>
  </si>
  <si>
    <t>曜日</t>
  </si>
  <si>
    <t>摘要</t>
  </si>
  <si>
    <t>入金</t>
  </si>
  <si>
    <t>出金</t>
  </si>
  <si>
    <t>残高</t>
  </si>
  <si>
    <t>日付の入力</t>
  </si>
  <si>
    <t>木</t>
  </si>
  <si>
    <t>文房具</t>
  </si>
  <si>
    <t>本代</t>
  </si>
  <si>
    <t>部活費</t>
  </si>
  <si>
    <t>給食費</t>
  </si>
  <si>
    <t>交通費</t>
  </si>
  <si>
    <t>合計</t>
  </si>
  <si>
    <t>勘定科目の入力準備</t>
  </si>
  <si>
    <t>関数を使って入力</t>
  </si>
  <si>
    <t>番号</t>
  </si>
  <si>
    <t>前月より繰越</t>
  </si>
  <si>
    <t>お年玉</t>
  </si>
  <si>
    <t>1月分　小遣</t>
  </si>
  <si>
    <t>参考書</t>
  </si>
  <si>
    <t>出　　　　金</t>
  </si>
  <si>
    <t>出金合計</t>
  </si>
  <si>
    <t>☆</t>
  </si>
  <si>
    <t>ノート２冊</t>
  </si>
  <si>
    <t>加算･減算・SUM関数を使って入力</t>
  </si>
  <si>
    <t>1月分　計</t>
  </si>
  <si>
    <t>出金計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</si>
  <si>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</si>
  <si>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</si>
  <si>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</si>
  <si>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</si>
  <si>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</si>
  <si>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</si>
  <si>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</si>
  <si>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</si>
  <si>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</si>
  <si>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</si>
  <si>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</si>
  <si>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</si>
  <si>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範囲</t>
  </si>
  <si>
    <t>通信費</t>
  </si>
  <si>
    <t>検索値</t>
  </si>
  <si>
    <t>列番号</t>
  </si>
  <si>
    <t>数値</t>
  </si>
  <si>
    <t>論理</t>
  </si>
  <si>
    <t>1月計</t>
  </si>
  <si>
    <t>平均</t>
  </si>
  <si>
    <t>TEXT関数を使って曜日を入力　</t>
  </si>
  <si>
    <t>文字列</t>
  </si>
  <si>
    <t>JR倉敷～岡山</t>
  </si>
  <si>
    <t>1　月　計</t>
  </si>
  <si>
    <t>今日の日付を入力</t>
  </si>
  <si>
    <t>のように表示された場合</t>
  </si>
  <si>
    <t>E2：F2を選択　→　ｾﾙを結合して中央揃え　を　ｸﾘｯｸ　</t>
  </si>
  <si>
    <t>列番号[A]：[B]を選択　→　中央揃え　ｸﾘｯｸ　</t>
  </si>
  <si>
    <t>平成16年1月　こづかい帳</t>
  </si>
  <si>
    <t>[A]列日付入力</t>
  </si>
  <si>
    <t>同日の場合</t>
  </si>
  <si>
    <t>「どう」と入力　→　変換　→　「〃」としてもよい　</t>
  </si>
  <si>
    <t>[A]列[B]列を中央揃え</t>
  </si>
  <si>
    <t>→　日付　　</t>
  </si>
  <si>
    <t>　　表示形式</t>
  </si>
  <si>
    <t>当月入金合計</t>
  </si>
  <si>
    <t>当月出金合計</t>
  </si>
  <si>
    <t>'=TEXT</t>
  </si>
  <si>
    <t>日付と曜日が、入力すると自動的に中央揃え出来ます</t>
  </si>
  <si>
    <t>ｵｰﾄﾌｨﾙで下へﾄﾞﾗｯｸﾞする</t>
  </si>
  <si>
    <t>（書式を設定して文字列に変換します）</t>
  </si>
  <si>
    <t>検索値の型</t>
  </si>
  <si>
    <t>自動的に入力されます。</t>
  </si>
  <si>
    <t>参照</t>
  </si>
  <si>
    <t>何も入れない</t>
  </si>
  <si>
    <t>天気</t>
  </si>
  <si>
    <t>ひとくち日記</t>
  </si>
  <si>
    <t>こづかい帳　　平成16年　集計表</t>
  </si>
  <si>
    <t>平成１６年１月　こづかい帳</t>
  </si>
  <si>
    <t>平成１６年1月　こづかい帳</t>
  </si>
  <si>
    <t>　　平岩　政子</t>
  </si>
  <si>
    <t>繰越行の残高を入力</t>
  </si>
  <si>
    <t>①</t>
  </si>
  <si>
    <t>[F4]</t>
  </si>
  <si>
    <t>=D4</t>
  </si>
  <si>
    <t>②</t>
  </si>
  <si>
    <t>[F5]</t>
  </si>
  <si>
    <t>=F4+D5-E5</t>
  </si>
  <si>
    <t>③</t>
  </si>
  <si>
    <t>[F6]</t>
  </si>
  <si>
    <t>④</t>
  </si>
  <si>
    <t>[D25]</t>
  </si>
  <si>
    <t>=SUM(D5:D24)</t>
  </si>
  <si>
    <t>⑤</t>
  </si>
  <si>
    <t>[E25]</t>
  </si>
  <si>
    <t>=SUM(E5:E24)</t>
  </si>
  <si>
    <t>⑥</t>
  </si>
  <si>
    <t>[F25]</t>
  </si>
  <si>
    <t>=D4＋D25-E25</t>
  </si>
  <si>
    <t>[B4]</t>
  </si>
  <si>
    <t>すべて</t>
  </si>
  <si>
    <t>ＯＫ</t>
  </si>
  <si>
    <t>D列の合計から E列の合計を引く</t>
  </si>
  <si>
    <t>②で出した最後の残高</t>
  </si>
  <si>
    <t>フィールド</t>
  </si>
  <si>
    <t>=DSUM</t>
  </si>
  <si>
    <t>($A$3：$H$25，</t>
  </si>
  <si>
    <t>7，</t>
  </si>
  <si>
    <t>Database</t>
  </si>
  <si>
    <r>
      <t>A3：H25　</t>
    </r>
    <r>
      <rPr>
        <b/>
        <sz val="14"/>
        <color indexed="10"/>
        <rFont val="ＭＳ Ｐ明朝"/>
        <family val="1"/>
      </rPr>
      <t>　F4</t>
    </r>
  </si>
  <si>
    <t>Criteria</t>
  </si>
  <si>
    <t>勇気をふりしぼり、落ちこぼれ経験をもとに、ミニ講座の資料を作成させて頂きました。</t>
  </si>
  <si>
    <t>　『エクセル』には興味がないと言われる方にも、ぜひ『Excelを楽しみましょう！』と</t>
  </si>
  <si>
    <t>　『関数』が沢山でて、ついて行けず『落ちこぼれ』てしまいました。</t>
  </si>
  <si>
    <t>言葉の説明を省いた、この方法でも使えるのではと思い作成しました。</t>
  </si>
  <si>
    <t>資格を取らないけれど『エクセルを使ってみたい』『楽しんでみたい』と言われる方には</t>
  </si>
  <si>
    <t>　よろしくお願いします。</t>
  </si>
  <si>
    <t>（2004/1/1・1月1日･####のように表示された場合）</t>
  </si>
  <si>
    <t>D5</t>
  </si>
  <si>
    <t>２）</t>
  </si>
  <si>
    <t>すべて</t>
  </si>
  <si>
    <t>C5</t>
  </si>
  <si>
    <t>　　をｵｰﾄﾌｨﾙで右へﾄﾞﾗｯｸﾞします（L１４～P１４)</t>
  </si>
  <si>
    <t>A4:A24選択 → 書式 → ｾﾙ(E) → ｾﾙの書式設定 → 表示形式 → 分類(C)</t>
  </si>
  <si>
    <t>[K3]へ「入金」K4]へ｢文房具｣と以下科目名を入力</t>
  </si>
  <si>
    <t>[J3]～[J9]へ１～７と入力</t>
  </si>
  <si>
    <t>[J１２]へ[Ｄ３]の「勘定科目」をコピーする</t>
  </si>
  <si>
    <t>[J12]の「勘定科目」の右下に＋が出たら[P12]までﾄﾞﾗｯｸﾞする</t>
  </si>
  <si>
    <t>[Q14]へ「出金計」と入力</t>
  </si>
  <si>
    <t>[C5]へ｢１」[C6]へ「１」････勘定科目の番号のみ入力する</t>
  </si>
  <si>
    <t>=DSUM($A$3：$H$25，7，K12：K１３)</t>
  </si>
  <si>
    <t>K１２：K１３)</t>
  </si>
  <si>
    <t>K１２：K１３</t>
  </si>
  <si>
    <t>O　K</t>
  </si>
  <si>
    <t>苦肉の策で、自己流で作った『色分け方法』が助けてくれました。</t>
  </si>
  <si>
    <t>→　Ｔ　(頭文字の関数が出る）</t>
  </si>
  <si>
    <r>
      <t>関数を入力するｾﾙ　</t>
    </r>
    <r>
      <rPr>
        <b/>
        <sz val="11"/>
        <color indexed="12"/>
        <rFont val="ＭＳ Ｐ明朝"/>
        <family val="1"/>
      </rPr>
      <t>[Ｊ14]</t>
    </r>
    <r>
      <rPr>
        <sz val="11"/>
        <color indexed="12"/>
        <rFont val="ＭＳ Ｐ明朝"/>
        <family val="1"/>
      </rPr>
      <t>　</t>
    </r>
    <r>
      <rPr>
        <sz val="11"/>
        <rFont val="ＭＳ Ｐ明朝"/>
        <family val="1"/>
      </rPr>
      <t>ｸﾘｯｸ　</t>
    </r>
  </si>
  <si>
    <r>
      <t>　</t>
    </r>
    <r>
      <rPr>
        <b/>
        <sz val="11"/>
        <color indexed="12"/>
        <rFont val="ＭＳ Ｐ明朝"/>
        <family val="1"/>
      </rPr>
      <t>[ＤＳＵＭ]</t>
    </r>
    <r>
      <rPr>
        <sz val="11"/>
        <rFont val="ＭＳ Ｐ明朝"/>
        <family val="1"/>
      </rPr>
      <t>　をｸﾘｯｸ　→　</t>
    </r>
    <r>
      <rPr>
        <b/>
        <sz val="11"/>
        <color indexed="12"/>
        <rFont val="ＭＳ Ｐ明朝"/>
        <family val="1"/>
      </rPr>
      <t>OK</t>
    </r>
  </si>
  <si>
    <r>
      <t>→</t>
    </r>
    <r>
      <rPr>
        <b/>
        <sz val="11"/>
        <color indexed="10"/>
        <rFont val="ＭＳ Ｐ明朝"/>
        <family val="1"/>
      </rPr>
      <t>　</t>
    </r>
    <r>
      <rPr>
        <b/>
        <sz val="11"/>
        <color indexed="12"/>
        <rFont val="ＭＳ Ｐ明朝"/>
        <family val="1"/>
      </rPr>
      <t>[関数貼り付け]</t>
    </r>
    <r>
      <rPr>
        <sz val="11"/>
        <rFont val="ＭＳ Ｐ明朝"/>
        <family val="1"/>
      </rPr>
      <t>　ﾎﾞﾀﾝ　ｸﾘｯｸ　→　関数名　</t>
    </r>
  </si>
  <si>
    <t>　検定や資格をとられる方は、専門的に勉強して頂きたいと思います。</t>
  </si>
  <si>
    <t>半角で［1/1］と入力。 (又は全角で［1/1］と入力 → 変換で[1/1」と入力できる場合もある）</t>
  </si>
  <si>
    <t>F2</t>
  </si>
  <si>
    <t>＝TODAY()</t>
  </si>
  <si>
    <t>F4</t>
  </si>
  <si>
    <t>=D4</t>
  </si>
  <si>
    <t>〃</t>
  </si>
  <si>
    <t>F5</t>
  </si>
  <si>
    <t>=F4+D5-E5</t>
  </si>
  <si>
    <t>〃</t>
  </si>
  <si>
    <t>F6</t>
  </si>
  <si>
    <r>
      <t>７</t>
    </r>
    <r>
      <rPr>
        <sz val="9"/>
        <rFont val="ＭＳ Ｐ明朝"/>
        <family val="1"/>
      </rPr>
      <t>列</t>
    </r>
  </si>
  <si>
    <r>
      <t>１</t>
    </r>
    <r>
      <rPr>
        <sz val="9"/>
        <rFont val="ＭＳ Ｐ明朝"/>
        <family val="1"/>
      </rPr>
      <t>列</t>
    </r>
  </si>
  <si>
    <r>
      <t>２</t>
    </r>
    <r>
      <rPr>
        <sz val="9"/>
        <rFont val="ＭＳ Ｐ明朝"/>
        <family val="1"/>
      </rPr>
      <t>列</t>
    </r>
  </si>
  <si>
    <r>
      <t>［VLOOKUP］</t>
    </r>
    <r>
      <rPr>
        <sz val="11"/>
        <rFont val="ＭＳ Ｐ明朝"/>
        <family val="1"/>
      </rPr>
      <t>に使う表</t>
    </r>
  </si>
  <si>
    <t>〃</t>
  </si>
  <si>
    <t>〃</t>
  </si>
  <si>
    <r>
      <t>［DSUM］</t>
    </r>
    <r>
      <rPr>
        <sz val="11"/>
        <rFont val="ＭＳ Ｐ明朝"/>
        <family val="1"/>
      </rPr>
      <t>に使う表</t>
    </r>
  </si>
  <si>
    <t>Ｄ５</t>
  </si>
  <si>
    <t>=VLOOKUP(C5,$J$3:$K$9,2)</t>
  </si>
  <si>
    <t>Ｊ１４</t>
  </si>
  <si>
    <t>Ｋ１４</t>
  </si>
  <si>
    <t>=DSUM($A$3:$H$25,7,K12:K13)</t>
  </si>
  <si>
    <t>Ｌ１４</t>
  </si>
  <si>
    <t>Ｑ１４</t>
  </si>
  <si>
    <t>=SUM(K14:P14)</t>
  </si>
  <si>
    <t>=SUM(B３:B1４)</t>
  </si>
  <si>
    <t>=AVERAGE(B3:B14)</t>
  </si>
  <si>
    <t>〃</t>
  </si>
  <si>
    <t>〃</t>
  </si>
  <si>
    <t>５</t>
  </si>
  <si>
    <r>
      <t>関数を入力するｾﾙ</t>
    </r>
    <r>
      <rPr>
        <sz val="11"/>
        <color indexed="18"/>
        <rFont val="ＭＳ Ｐ明朝"/>
        <family val="1"/>
      </rPr>
      <t>　</t>
    </r>
    <r>
      <rPr>
        <b/>
        <sz val="11"/>
        <color indexed="18"/>
        <rFont val="ＭＳ Ｐ明朝"/>
        <family val="1"/>
      </rPr>
      <t>[D5]</t>
    </r>
    <r>
      <rPr>
        <sz val="11"/>
        <rFont val="ＭＳ Ｐ明朝"/>
        <family val="1"/>
      </rPr>
      <t>　ｸﾘｯｸ</t>
    </r>
  </si>
  <si>
    <r>
      <t>→</t>
    </r>
    <r>
      <rPr>
        <b/>
        <sz val="11"/>
        <color indexed="18"/>
        <rFont val="ＭＳ Ｐ明朝"/>
        <family val="1"/>
      </rPr>
      <t>　[関数貼り付け]</t>
    </r>
    <r>
      <rPr>
        <sz val="11"/>
        <rFont val="ＭＳ Ｐ明朝"/>
        <family val="1"/>
      </rPr>
      <t>　ﾎﾞﾀﾝ　ｸﾘｯｸ　　→　</t>
    </r>
  </si>
  <si>
    <r>
      <t>関数名　</t>
    </r>
    <r>
      <rPr>
        <b/>
        <sz val="11"/>
        <color indexed="18"/>
        <rFont val="ＭＳ Ｐ明朝"/>
        <family val="1"/>
      </rPr>
      <t>[VLOOKUP]</t>
    </r>
    <r>
      <rPr>
        <sz val="11"/>
        <rFont val="ＭＳ Ｐ明朝"/>
        <family val="1"/>
      </rPr>
      <t>　をｸﾘｯｸ　→　</t>
    </r>
    <r>
      <rPr>
        <b/>
        <sz val="11"/>
        <rFont val="ＭＳ Ｐ明朝"/>
        <family val="1"/>
      </rPr>
      <t>ＯＫ</t>
    </r>
  </si>
  <si>
    <t>=VLOOKUP</t>
  </si>
  <si>
    <t>Ｃ５</t>
  </si>
  <si>
    <t>$J$3:$K$9</t>
  </si>
  <si>
    <t>２</t>
  </si>
  <si>
    <r>
      <t>2列目の</t>
    </r>
    <r>
      <rPr>
        <b/>
        <sz val="14"/>
        <color indexed="10"/>
        <rFont val="ＭＳ Ｐ明朝"/>
        <family val="1"/>
      </rPr>
      <t>２</t>
    </r>
    <r>
      <rPr>
        <sz val="11"/>
        <rFont val="ＭＳ Ｐ明朝"/>
        <family val="1"/>
      </rPr>
      <t>を入力</t>
    </r>
  </si>
  <si>
    <t>OK</t>
  </si>
  <si>
    <t>②</t>
  </si>
  <si>
    <t>その都度　ｵｰﾄﾌｨﾙで下へﾄﾞﾗｯｸﾞ</t>
  </si>
  <si>
    <t>と⑥を照合する　</t>
  </si>
  <si>
    <r>
      <t>関数を入力するｾﾙ</t>
    </r>
    <r>
      <rPr>
        <sz val="11"/>
        <color indexed="12"/>
        <rFont val="ＭＳ Ｐ明朝"/>
        <family val="1"/>
      </rPr>
      <t xml:space="preserve"> [B4] </t>
    </r>
    <r>
      <rPr>
        <sz val="11"/>
        <rFont val="ＭＳ Ｐ明朝"/>
        <family val="1"/>
      </rPr>
      <t>ｸﾘｯｸ</t>
    </r>
  </si>
  <si>
    <r>
      <t>→　</t>
    </r>
    <r>
      <rPr>
        <sz val="11"/>
        <color indexed="12"/>
        <rFont val="ＭＳ Ｐ明朝"/>
        <family val="1"/>
      </rPr>
      <t xml:space="preserve">[関数貼り付け] </t>
    </r>
    <r>
      <rPr>
        <sz val="11"/>
        <rFont val="ＭＳ Ｐ明朝"/>
        <family val="1"/>
      </rPr>
      <t>ﾎﾞﾀﾝ　ｸﾘｯｸ　→　関数名</t>
    </r>
    <r>
      <rPr>
        <sz val="11"/>
        <color indexed="12"/>
        <rFont val="ＭＳ Ｐ明朝"/>
        <family val="1"/>
      </rPr>
      <t xml:space="preserve"> [TEXT]</t>
    </r>
    <r>
      <rPr>
        <sz val="11"/>
        <rFont val="ＭＳ Ｐ明朝"/>
        <family val="1"/>
      </rPr>
      <t>　ｸﾘｯｸ →　OK　</t>
    </r>
  </si>
  <si>
    <t>(A4,</t>
  </si>
  <si>
    <t>"ａａａ")</t>
  </si>
  <si>
    <t>Ａ４</t>
  </si>
  <si>
    <t>aaa</t>
  </si>
  <si>
    <t>①</t>
  </si>
  <si>
    <r>
      <t>TODAY関数</t>
    </r>
    <r>
      <rPr>
        <sz val="16"/>
        <rFont val="ＭＳ Ｐ明朝"/>
        <family val="1"/>
      </rPr>
      <t>を使って今日の日付を入力</t>
    </r>
  </si>
  <si>
    <r>
      <t>　</t>
    </r>
    <r>
      <rPr>
        <sz val="11"/>
        <color indexed="22"/>
        <rFont val="ＭＳ Ｐ明朝"/>
        <family val="1"/>
      </rPr>
      <t>関数貼り付け</t>
    </r>
  </si>
  <si>
    <t>ＯＫ</t>
  </si>
  <si>
    <t>####</t>
  </si>
  <si>
    <t>②</t>
  </si>
  <si>
    <t>→　ＯＫ　（「1/1」となる）</t>
  </si>
  <si>
    <t>③</t>
  </si>
  <si>
    <t>④</t>
  </si>
  <si>
    <r>
      <t>▼　を下げ 「TODAY」</t>
    </r>
    <r>
      <rPr>
        <sz val="11"/>
        <rFont val="ＭＳ Ｐ明朝"/>
        <family val="1"/>
      </rPr>
      <t>が出たらｸﾘｯｸ →</t>
    </r>
    <r>
      <rPr>
        <sz val="11"/>
        <color indexed="12"/>
        <rFont val="ＭＳ Ｐ明朝"/>
        <family val="1"/>
      </rPr>
      <t>　ＯＫ</t>
    </r>
    <r>
      <rPr>
        <sz val="11"/>
        <rFont val="ＭＳ Ｐ明朝"/>
        <family val="1"/>
      </rPr>
      <t xml:space="preserve">　→　「TODAY」　関数が出る </t>
    </r>
  </si>
  <si>
    <t>計算式を入力したいｾﾙ　ｸﾘｯｸ　</t>
  </si>
  <si>
    <t>D25</t>
  </si>
  <si>
    <t>=SUM(D5:D24)</t>
  </si>
  <si>
    <t>E25</t>
  </si>
  <si>
    <t>F25</t>
  </si>
  <si>
    <t>=D4＋D25-E25</t>
  </si>
  <si>
    <t>Ｂ４</t>
  </si>
  <si>
    <t>①</t>
  </si>
  <si>
    <t>⑥</t>
  </si>
  <si>
    <t>列番号　[E]　[F]　を選択 → 挿入（I) → 列 （C)　･･･ 2列挿入される</t>
  </si>
  <si>
    <t>②</t>
  </si>
  <si>
    <t>[C3] に「番号」　[D3]に「勘定科目｣と入力　→ 列幅の調整</t>
  </si>
  <si>
    <t>③</t>
  </si>
  <si>
    <t>④</t>
  </si>
  <si>
    <t>⑤</t>
  </si>
  <si>
    <t>⑦</t>
  </si>
  <si>
    <t>=TEXT(A4,"ａａａ")</t>
  </si>
  <si>
    <r>
      <t>[J14]へ</t>
    </r>
    <r>
      <rPr>
        <sz val="14"/>
        <rFont val="ＭＳ Ｐ明朝"/>
        <family val="1"/>
      </rPr>
      <t xml:space="preserve"> </t>
    </r>
    <r>
      <rPr>
        <b/>
        <sz val="14"/>
        <color indexed="52"/>
        <rFont val="ＭＳ Ｐ明朝"/>
        <family val="1"/>
      </rPr>
      <t>[ＤＳＵＭ]</t>
    </r>
    <r>
      <rPr>
        <b/>
        <sz val="11"/>
        <color indexed="52"/>
        <rFont val="ＭＳ Ｐ明朝"/>
        <family val="1"/>
      </rPr>
      <t xml:space="preserve"> </t>
    </r>
    <r>
      <rPr>
        <sz val="11"/>
        <rFont val="ＭＳ Ｐ明朝"/>
        <family val="1"/>
      </rPr>
      <t>関数を貼り付けます</t>
    </r>
  </si>
  <si>
    <t xml:space="preserve">　　    値       </t>
  </si>
  <si>
    <t>=TEXT(A4,"ａａａ")</t>
  </si>
  <si>
    <r>
      <t>[Ｄ５]へ</t>
    </r>
    <r>
      <rPr>
        <sz val="14"/>
        <color indexed="53"/>
        <rFont val="ＭＳ Ｐ明朝"/>
        <family val="1"/>
      </rPr>
      <t xml:space="preserve"> </t>
    </r>
    <r>
      <rPr>
        <b/>
        <sz val="14"/>
        <color indexed="53"/>
        <rFont val="ＭＳ Ｐ明朝"/>
        <family val="1"/>
      </rPr>
      <t>「ＶＬＯＯＫＵＰ」</t>
    </r>
    <r>
      <rPr>
        <b/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関数を貼り付けます。</t>
    </r>
  </si>
  <si>
    <t>　　番号の列（C列）へ 勘定科目の番号を入力すると、自動的に（D列）へ勘定科目が入力されます。</t>
  </si>
  <si>
    <t xml:space="preserve">[K3]～[K9]を選択 → 編集→ ｺﾋﾟｰ　→ [J13] ｸﾘｯｸ → 編集 </t>
  </si>
  <si>
    <t>→  [形式を選択して貼り付け](S) →[ □行列を入れ替える]の□にﾁｪｯｸを入れる。 →  ＯＫ</t>
  </si>
  <si>
    <r>
      <t>「出金」の列</t>
    </r>
    <r>
      <rPr>
        <sz val="11"/>
        <color indexed="10"/>
        <rFont val="ＭＳ Ｐ明朝"/>
        <family val="1"/>
      </rPr>
      <t>７列目の</t>
    </r>
    <r>
      <rPr>
        <b/>
        <sz val="14"/>
        <color indexed="10"/>
        <rFont val="ＭＳ Ｐ明朝"/>
        <family val="1"/>
      </rPr>
      <t>７</t>
    </r>
    <r>
      <rPr>
        <sz val="11"/>
        <rFont val="ＭＳ Ｐ明朝"/>
        <family val="1"/>
      </rPr>
      <t>を入力</t>
    </r>
  </si>
  <si>
    <t>$A$3：$H$25</t>
  </si>
  <si>
    <t>=TEXT</t>
  </si>
  <si>
    <t>残高を入力</t>
  </si>
  <si>
    <t>(C5,</t>
  </si>
  <si>
    <t>$J$3:$K$9,</t>
  </si>
  <si>
    <r>
      <t xml:space="preserve">  Ｊ３：Ｋ９　</t>
    </r>
    <r>
      <rPr>
        <b/>
        <sz val="14"/>
        <color indexed="10"/>
        <rFont val="ＭＳ Ｐ明朝"/>
        <family val="1"/>
      </rPr>
      <t>F4</t>
    </r>
  </si>
  <si>
    <t>[K12]～[K13]　範囲選択</t>
  </si>
  <si>
    <t>K１４</t>
  </si>
  <si>
    <t>F25 (50,180）</t>
  </si>
  <si>
    <t>=F8+D9-E9</t>
  </si>
  <si>
    <t>F9 　 (50,180）</t>
  </si>
  <si>
    <r>
      <t>※　参考　※</t>
    </r>
    <r>
      <rPr>
        <sz val="12"/>
        <color indexed="12"/>
        <rFont val="ＭＳ Ｐ明朝"/>
        <family val="1"/>
      </rPr>
      <t>　　　　　　　　　　　　　　</t>
    </r>
    <r>
      <rPr>
        <sz val="10"/>
        <color indexed="12"/>
        <rFont val="ＭＳ Ｐ明朝"/>
        <family val="1"/>
      </rPr>
      <t>計算式の入力</t>
    </r>
    <r>
      <rPr>
        <sz val="12"/>
        <color indexed="12"/>
        <rFont val="ＭＳ Ｐ明朝"/>
        <family val="1"/>
      </rPr>
      <t>　　　　　</t>
    </r>
  </si>
  <si>
    <r>
      <t xml:space="preserve">　　　関数を入力するｾﾙ </t>
    </r>
    <r>
      <rPr>
        <sz val="11"/>
        <color indexed="12"/>
        <rFont val="ＭＳ Ｐ明朝"/>
        <family val="1"/>
      </rPr>
      <t>[F2]</t>
    </r>
    <r>
      <rPr>
        <sz val="11"/>
        <rFont val="ＭＳ Ｐ明朝"/>
        <family val="1"/>
      </rPr>
      <t>　をｸﾘｯｸ　→　</t>
    </r>
    <r>
      <rPr>
        <sz val="11"/>
        <color indexed="12"/>
        <rFont val="ＭＳ Ｐ明朝"/>
        <family val="1"/>
      </rPr>
      <t xml:space="preserve">[関数貼り付け］ </t>
    </r>
    <r>
      <rPr>
        <sz val="11"/>
        <rFont val="ＭＳ Ｐ明朝"/>
        <family val="1"/>
      </rPr>
      <t>ﾎﾞﾀﾝ　ｸﾘｯｸ</t>
    </r>
  </si>
  <si>
    <r>
      <t>→　使用する関数の</t>
    </r>
    <r>
      <rPr>
        <sz val="11"/>
        <color indexed="12"/>
        <rFont val="ＭＳ Ｐ明朝"/>
        <family val="1"/>
      </rPr>
      <t>頭文字</t>
    </r>
    <r>
      <rPr>
        <sz val="11"/>
        <rFont val="ＭＳ Ｐ明朝"/>
        <family val="1"/>
      </rPr>
      <t xml:space="preserve">をｷｰﾎﾞｰﾄﾞで入力。 (ここでは「TODAY」の </t>
    </r>
    <r>
      <rPr>
        <b/>
        <sz val="11"/>
        <color indexed="12"/>
        <rFont val="ＭＳ Ｐ明朝"/>
        <family val="1"/>
      </rPr>
      <t>T</t>
    </r>
    <r>
      <rPr>
        <sz val="11"/>
        <rFont val="ＭＳ Ｐ明朝"/>
        <family val="1"/>
      </rPr>
      <t xml:space="preserve"> ）　</t>
    </r>
  </si>
  <si>
    <t>最近使用した関数から出てこなかった場合</t>
  </si>
  <si>
    <t>　　半角入力にしておく</t>
  </si>
  <si>
    <t>　　　　　※</t>
  </si>
  <si>
    <t>数値１</t>
  </si>
  <si>
    <t>数値2</t>
  </si>
  <si>
    <r>
      <t>Ｂ3：Ｂ１４　</t>
    </r>
    <r>
      <rPr>
        <b/>
        <sz val="12"/>
        <color indexed="10"/>
        <rFont val="ＭＳ Ｐ明朝"/>
        <family val="1"/>
      </rPr>
      <t>　</t>
    </r>
  </si>
  <si>
    <t>ｵｰﾄﾌｨﾙで［Ｃ15］から［Ｉ15］までﾄﾞﾗｯｸﾞ</t>
  </si>
  <si>
    <t>ｵｰﾄﾌｨﾙで［Ｃ16］から［Ｉ16］までﾄﾞﾗｯｸﾞ</t>
  </si>
  <si>
    <t>O　K</t>
  </si>
  <si>
    <t>=D4＋D25-E25</t>
  </si>
  <si>
    <t>=SUM(E5:E24)</t>
  </si>
  <si>
    <t>　[J14]～[P14]　へ当月分の各勘定科目の合計が</t>
  </si>
  <si>
    <r>
      <t>→　</t>
    </r>
    <r>
      <rPr>
        <sz val="11"/>
        <color indexed="12"/>
        <rFont val="ＭＳ Ｐ明朝"/>
        <family val="1"/>
      </rPr>
      <t>関数の分類（C）</t>
    </r>
    <r>
      <rPr>
        <sz val="11"/>
        <rFont val="ＭＳ Ｐ明朝"/>
        <family val="1"/>
      </rPr>
      <t>→　</t>
    </r>
    <r>
      <rPr>
        <b/>
        <sz val="11"/>
        <color indexed="10"/>
        <rFont val="ＭＳ Ｐ明朝"/>
        <family val="1"/>
      </rPr>
      <t>最近使用した関数</t>
    </r>
    <r>
      <rPr>
        <b/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→</t>
    </r>
    <r>
      <rPr>
        <sz val="11"/>
        <color indexed="12"/>
        <rFont val="ＭＳ Ｐ明朝"/>
        <family val="1"/>
      </rPr>
      <t>｢ＴＯＤＡＹ」</t>
    </r>
    <r>
      <rPr>
        <sz val="11"/>
        <rFont val="ＭＳ Ｐ明朝"/>
        <family val="1"/>
      </rPr>
      <t>→</t>
    </r>
    <r>
      <rPr>
        <sz val="11"/>
        <color indexed="12"/>
        <rFont val="ＭＳ Ｐ明朝"/>
        <family val="1"/>
      </rPr>
      <t>ＯＫ</t>
    </r>
  </si>
  <si>
    <r>
      <t>→　</t>
    </r>
    <r>
      <rPr>
        <sz val="11"/>
        <color indexed="12"/>
        <rFont val="ＭＳ Ｐ明朝"/>
        <family val="1"/>
      </rPr>
      <t>関数の分類（C）</t>
    </r>
    <r>
      <rPr>
        <sz val="11"/>
        <rFont val="ＭＳ Ｐ明朝"/>
        <family val="1"/>
      </rPr>
      <t>→　</t>
    </r>
    <r>
      <rPr>
        <b/>
        <sz val="11"/>
        <color indexed="10"/>
        <rFont val="ＭＳ Ｐ明朝"/>
        <family val="1"/>
      </rPr>
      <t xml:space="preserve">すべて表示 </t>
    </r>
    <r>
      <rPr>
        <sz val="11"/>
        <rFont val="ＭＳ Ｐ明朝"/>
        <family val="1"/>
      </rPr>
      <t>→　関数名(N)の１番上（</t>
    </r>
    <r>
      <rPr>
        <sz val="11"/>
        <color indexed="12"/>
        <rFont val="ＭＳ Ｐ明朝"/>
        <family val="1"/>
      </rPr>
      <t>ABS</t>
    </r>
    <r>
      <rPr>
        <sz val="11"/>
        <rFont val="ＭＳ Ｐ明朝"/>
        <family val="1"/>
      </rPr>
      <t>）ｸﾘｯｸ</t>
    </r>
  </si>
  <si>
    <r>
      <t>→　種類（Ｔ）　→　好みの種類を選ぶ　(今回は</t>
    </r>
    <r>
      <rPr>
        <b/>
        <sz val="11"/>
        <color indexed="10"/>
        <rFont val="ＭＳ Ｐ明朝"/>
        <family val="1"/>
      </rPr>
      <t>3/4</t>
    </r>
    <r>
      <rPr>
        <sz val="11"/>
        <rFont val="ＭＳ Ｐ明朝"/>
        <family val="1"/>
      </rPr>
      <t>）</t>
    </r>
  </si>
  <si>
    <t>=F25</t>
  </si>
  <si>
    <t>その時、表の中を　３～４行残し、その上に入力していくと、計算式がそのまま使えるでしょう。</t>
  </si>
  <si>
    <t>左の表を参考に　Ｈ列のセル番地　 Ｉ 列の解答　Ｋ列の計算式を　色を合わせながら</t>
  </si>
  <si>
    <t>「０」を入力</t>
  </si>
  <si>
    <t xml:space="preserve">　→ 編集 → 形式を選択して貼り付け → </t>
  </si>
  <si>
    <t>　関数の入った数値　選択 (⑤表色分　J14～Q14）→ 編集 → ｺﾋﾟｰ → ｺﾋﾟｰ先ｸﾘｯｸ (⑨AVERAGEの表　B3）</t>
  </si>
  <si>
    <t>慣れてきたら最初から作成しましょう。もし計算式が出なかったら、その部分だけ先月の計算式</t>
  </si>
  <si>
    <r>
      <t>リンク貼り付け（L)</t>
    </r>
    <r>
      <rPr>
        <sz val="11"/>
        <rFont val="ＭＳ Ｐ明朝"/>
        <family val="1"/>
      </rPr>
      <t>　････ 元の数値が変わると自動的に修正される</t>
    </r>
  </si>
  <si>
    <t>①表作成を参考に表を作り、計算式を入力します。</t>
  </si>
  <si>
    <t>※</t>
  </si>
  <si>
    <t>をコピーします。</t>
  </si>
  <si>
    <t>こづかい帳として利用する場合、１月から１２月までと　年間集計表　を各シートに作成しましょう。</t>
  </si>
  <si>
    <t>まず１月分を作成して、次の月へｺﾋﾟｰし、不要部分を削除します。</t>
  </si>
  <si>
    <t>関数の入った数値をｺﾋﾟｰする場合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</si>
</sst>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0_);\(0\)"/>
  </numFmts>
  <fonts count="44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b/>
      <sz val="14"/>
      <color indexed="9"/>
      <name val="ＭＳ Ｐ明朝"/>
      <family val="1"/>
    </font>
    <font>
      <sz val="11"/>
      <color indexed="55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ＭＳ Ｐ明朝"/>
      <family val="1"/>
    </font>
    <font>
      <sz val="11"/>
      <color indexed="9"/>
      <name val="ＭＳ Ｐ明朝"/>
      <family val="1"/>
    </font>
    <font>
      <sz val="11"/>
      <color indexed="47"/>
      <name val="ＭＳ Ｐ明朝"/>
      <family val="1"/>
    </font>
    <font>
      <b/>
      <sz val="11"/>
      <color indexed="9"/>
      <name val="ＭＳ Ｐ明朝"/>
      <family val="1"/>
    </font>
    <font>
      <sz val="11"/>
      <color indexed="22"/>
      <name val="ＭＳ Ｐ明朝"/>
      <family val="1"/>
    </font>
    <font>
      <b/>
      <sz val="9"/>
      <color indexed="10"/>
      <name val="ＭＳ Ｐ明朝"/>
      <family val="1"/>
    </font>
    <font>
      <sz val="9"/>
      <name val="ＭＳ Ｐ明朝"/>
      <family val="1"/>
    </font>
    <font>
      <b/>
      <sz val="16"/>
      <color indexed="9"/>
      <name val="ＭＳ Ｐ明朝"/>
      <family val="1"/>
    </font>
    <font>
      <b/>
      <sz val="16"/>
      <color indexed="9"/>
      <name val="ＭＳ 明朝"/>
      <family val="1"/>
    </font>
    <font>
      <sz val="11"/>
      <color indexed="18"/>
      <name val="ＭＳ Ｐ明朝"/>
      <family val="1"/>
    </font>
    <font>
      <b/>
      <sz val="11"/>
      <color indexed="18"/>
      <name val="ＭＳ Ｐ明朝"/>
      <family val="1"/>
    </font>
    <font>
      <b/>
      <sz val="16"/>
      <color indexed="53"/>
      <name val="ＭＳ Ｐ明朝"/>
      <family val="1"/>
    </font>
    <font>
      <sz val="16"/>
      <name val="ＭＳ Ｐ明朝"/>
      <family val="1"/>
    </font>
    <font>
      <b/>
      <sz val="12"/>
      <color indexed="12"/>
      <name val="ＭＳ Ｐ明朝"/>
      <family val="1"/>
    </font>
    <font>
      <sz val="12"/>
      <color indexed="12"/>
      <name val="ＭＳ Ｐ明朝"/>
      <family val="1"/>
    </font>
    <font>
      <sz val="10"/>
      <color indexed="12"/>
      <name val="ＭＳ Ｐ明朝"/>
      <family val="1"/>
    </font>
    <font>
      <b/>
      <sz val="11"/>
      <color indexed="52"/>
      <name val="ＭＳ Ｐ明朝"/>
      <family val="1"/>
    </font>
    <font>
      <b/>
      <sz val="14"/>
      <color indexed="52"/>
      <name val="ＭＳ Ｐ明朝"/>
      <family val="1"/>
    </font>
    <font>
      <sz val="14"/>
      <color indexed="53"/>
      <name val="ＭＳ Ｐ明朝"/>
      <family val="1"/>
    </font>
    <font>
      <b/>
      <sz val="14"/>
      <color indexed="53"/>
      <name val="ＭＳ Ｐ明朝"/>
      <family val="1"/>
    </font>
    <font>
      <b/>
      <sz val="12"/>
      <color indexed="10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2"/>
      </patternFill>
    </fill>
    <fill>
      <patternFill patternType="solid">
        <fgColor indexed="52"/>
        <bgColor indexed="64"/>
      </patternFill>
    </fill>
    <fill>
      <patternFill patternType="gray0625"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bgColor indexed="43"/>
      </patternFill>
    </fill>
    <fill>
      <patternFill patternType="gray0625">
        <bgColor indexed="46"/>
      </patternFill>
    </fill>
    <fill>
      <patternFill patternType="gray0625">
        <bgColor indexed="51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8" fontId="7" fillId="0" borderId="4" xfId="16" applyFont="1" applyBorder="1" applyAlignment="1">
      <alignment/>
    </xf>
    <xf numFmtId="38" fontId="7" fillId="0" borderId="5" xfId="16" applyFont="1" applyBorder="1" applyAlignment="1">
      <alignment/>
    </xf>
    <xf numFmtId="38" fontId="7" fillId="0" borderId="6" xfId="16" applyFont="1" applyBorder="1" applyAlignment="1">
      <alignment/>
    </xf>
    <xf numFmtId="0" fontId="8" fillId="0" borderId="0" xfId="0" applyFont="1" applyAlignment="1">
      <alignment horizontal="center"/>
    </xf>
    <xf numFmtId="38" fontId="7" fillId="0" borderId="7" xfId="16" applyFont="1" applyBorder="1" applyAlignment="1">
      <alignment/>
    </xf>
    <xf numFmtId="38" fontId="7" fillId="0" borderId="8" xfId="16" applyFont="1" applyBorder="1" applyAlignment="1">
      <alignment/>
    </xf>
    <xf numFmtId="38" fontId="7" fillId="0" borderId="9" xfId="16" applyFont="1" applyBorder="1" applyAlignment="1">
      <alignment/>
    </xf>
    <xf numFmtId="0" fontId="7" fillId="0" borderId="0" xfId="0" applyFont="1" applyAlignment="1">
      <alignment horizontal="center"/>
    </xf>
    <xf numFmtId="38" fontId="7" fillId="0" borderId="0" xfId="16" applyFont="1" applyFill="1" applyBorder="1" applyAlignment="1" quotePrefix="1">
      <alignment/>
    </xf>
    <xf numFmtId="38" fontId="7" fillId="0" borderId="0" xfId="0" applyNumberFormat="1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0" fontId="7" fillId="2" borderId="0" xfId="0" applyFont="1" applyFill="1" applyAlignment="1">
      <alignment/>
    </xf>
    <xf numFmtId="38" fontId="9" fillId="2" borderId="0" xfId="0" applyNumberFormat="1" applyFont="1" applyFill="1" applyAlignment="1" quotePrefix="1">
      <alignment/>
    </xf>
    <xf numFmtId="38" fontId="7" fillId="0" borderId="10" xfId="16" applyFont="1" applyBorder="1" applyAlignment="1">
      <alignment/>
    </xf>
    <xf numFmtId="38" fontId="7" fillId="0" borderId="11" xfId="16" applyFont="1" applyBorder="1" applyAlignment="1">
      <alignment/>
    </xf>
    <xf numFmtId="38" fontId="7" fillId="0" borderId="12" xfId="16" applyFont="1" applyBorder="1" applyAlignment="1">
      <alignment/>
    </xf>
    <xf numFmtId="38" fontId="7" fillId="0" borderId="13" xfId="16" applyFont="1" applyBorder="1" applyAlignment="1">
      <alignment/>
    </xf>
    <xf numFmtId="38" fontId="7" fillId="0" borderId="14" xfId="0" applyNumberFormat="1" applyFont="1" applyFill="1" applyBorder="1" applyAlignment="1" quotePrefix="1">
      <alignment/>
    </xf>
    <xf numFmtId="0" fontId="7" fillId="0" borderId="0" xfId="0" applyFont="1" applyBorder="1" applyAlignment="1">
      <alignment horizontal="center"/>
    </xf>
    <xf numFmtId="38" fontId="7" fillId="0" borderId="15" xfId="0" applyNumberFormat="1" applyFont="1" applyFill="1" applyBorder="1" applyAlignment="1" quotePrefix="1">
      <alignment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8" fontId="9" fillId="0" borderId="0" xfId="0" applyNumberFormat="1" applyFont="1" applyFill="1" applyAlignment="1" quotePrefix="1">
      <alignment/>
    </xf>
    <xf numFmtId="0" fontId="7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38" fontId="9" fillId="0" borderId="0" xfId="16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38" fontId="9" fillId="0" borderId="0" xfId="0" applyNumberFormat="1" applyFont="1" applyFill="1" applyBorder="1" applyAlignment="1" quotePrefix="1">
      <alignment/>
    </xf>
    <xf numFmtId="38" fontId="7" fillId="0" borderId="0" xfId="0" applyNumberFormat="1" applyFont="1" applyFill="1" applyBorder="1" applyAlignment="1">
      <alignment/>
    </xf>
    <xf numFmtId="38" fontId="7" fillId="0" borderId="0" xfId="16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8" fontId="7" fillId="0" borderId="17" xfId="0" applyNumberFormat="1" applyFont="1" applyFill="1" applyBorder="1" applyAlignment="1" quotePrefix="1">
      <alignment/>
    </xf>
    <xf numFmtId="38" fontId="7" fillId="0" borderId="16" xfId="16" applyFont="1" applyFill="1" applyBorder="1" applyAlignment="1" quotePrefix="1">
      <alignment/>
    </xf>
    <xf numFmtId="0" fontId="10" fillId="0" borderId="0" xfId="0" applyFont="1" applyFill="1" applyBorder="1" applyAlignment="1">
      <alignment/>
    </xf>
    <xf numFmtId="38" fontId="7" fillId="0" borderId="4" xfId="16" applyFont="1" applyFill="1" applyBorder="1" applyAlignment="1" quotePrefix="1">
      <alignment/>
    </xf>
    <xf numFmtId="38" fontId="7" fillId="0" borderId="18" xfId="16" applyFont="1" applyBorder="1" applyAlignment="1">
      <alignment/>
    </xf>
    <xf numFmtId="0" fontId="14" fillId="0" borderId="0" xfId="0" applyFont="1" applyAlignment="1">
      <alignment/>
    </xf>
    <xf numFmtId="38" fontId="7" fillId="3" borderId="0" xfId="16" applyFont="1" applyFill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38" fontId="7" fillId="4" borderId="0" xfId="16" applyFont="1" applyFill="1" applyAlignment="1">
      <alignment/>
    </xf>
    <xf numFmtId="38" fontId="18" fillId="4" borderId="0" xfId="16" applyFont="1" applyFill="1" applyBorder="1" applyAlignment="1" quotePrefix="1">
      <alignment/>
    </xf>
    <xf numFmtId="0" fontId="7" fillId="4" borderId="0" xfId="0" applyFont="1" applyFill="1" applyAlignment="1">
      <alignment/>
    </xf>
    <xf numFmtId="38" fontId="20" fillId="5" borderId="0" xfId="16" applyFont="1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7" fillId="5" borderId="0" xfId="0" applyFont="1" applyFill="1" applyAlignment="1">
      <alignment/>
    </xf>
    <xf numFmtId="49" fontId="1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38" fontId="7" fillId="0" borderId="19" xfId="16" applyFont="1" applyBorder="1" applyAlignment="1">
      <alignment/>
    </xf>
    <xf numFmtId="38" fontId="7" fillId="0" borderId="20" xfId="0" applyNumberFormat="1" applyFont="1" applyFill="1" applyBorder="1" applyAlignment="1" quotePrefix="1">
      <alignment/>
    </xf>
    <xf numFmtId="38" fontId="7" fillId="0" borderId="16" xfId="16" applyFont="1" applyBorder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4" borderId="0" xfId="0" applyNumberFormat="1" applyFont="1" applyFill="1" applyBorder="1" applyAlignment="1" quotePrefix="1">
      <alignment horizontal="left"/>
    </xf>
    <xf numFmtId="14" fontId="7" fillId="0" borderId="0" xfId="0" applyNumberFormat="1" applyFont="1" applyFill="1" applyBorder="1" applyAlignment="1" quotePrefix="1">
      <alignment horizontal="left"/>
    </xf>
    <xf numFmtId="14" fontId="10" fillId="4" borderId="0" xfId="0" applyNumberFormat="1" applyFont="1" applyFill="1" applyBorder="1" applyAlignment="1" quotePrefix="1">
      <alignment horizontal="left"/>
    </xf>
    <xf numFmtId="0" fontId="7" fillId="0" borderId="9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/>
    </xf>
    <xf numFmtId="38" fontId="7" fillId="6" borderId="9" xfId="16" applyFont="1" applyFill="1" applyBorder="1" applyAlignment="1" quotePrefix="1">
      <alignment/>
    </xf>
    <xf numFmtId="38" fontId="7" fillId="0" borderId="0" xfId="16" applyFont="1" applyFill="1" applyBorder="1" applyAlignment="1">
      <alignment horizontal="center"/>
    </xf>
    <xf numFmtId="38" fontId="7" fillId="6" borderId="0" xfId="16" applyFont="1" applyFill="1" applyBorder="1" applyAlignment="1" quotePrefix="1">
      <alignment/>
    </xf>
    <xf numFmtId="176" fontId="7" fillId="0" borderId="9" xfId="0" applyNumberFormat="1" applyFont="1" applyBorder="1" applyAlignment="1">
      <alignment horizontal="center"/>
    </xf>
    <xf numFmtId="38" fontId="7" fillId="7" borderId="9" xfId="16" applyFont="1" applyFill="1" applyBorder="1" applyAlignment="1">
      <alignment/>
    </xf>
    <xf numFmtId="38" fontId="7" fillId="8" borderId="9" xfId="16" applyFont="1" applyFill="1" applyBorder="1" applyAlignment="1" quotePrefix="1">
      <alignment/>
    </xf>
    <xf numFmtId="38" fontId="7" fillId="0" borderId="0" xfId="0" applyNumberFormat="1" applyFont="1" applyFill="1" applyBorder="1" applyAlignment="1" quotePrefix="1">
      <alignment/>
    </xf>
    <xf numFmtId="38" fontId="7" fillId="8" borderId="0" xfId="16" applyFont="1" applyFill="1" applyAlignment="1">
      <alignment/>
    </xf>
    <xf numFmtId="38" fontId="10" fillId="8" borderId="0" xfId="16" applyFont="1" applyFill="1" applyBorder="1" applyAlignment="1" quotePrefix="1">
      <alignment/>
    </xf>
    <xf numFmtId="0" fontId="7" fillId="8" borderId="0" xfId="0" applyFont="1" applyFill="1" applyAlignment="1">
      <alignment/>
    </xf>
    <xf numFmtId="38" fontId="10" fillId="0" borderId="0" xfId="0" applyNumberFormat="1" applyFont="1" applyFill="1" applyBorder="1" applyAlignment="1" quotePrefix="1">
      <alignment/>
    </xf>
    <xf numFmtId="38" fontId="7" fillId="0" borderId="0" xfId="16" applyFont="1" applyBorder="1" applyAlignment="1">
      <alignment/>
    </xf>
    <xf numFmtId="0" fontId="25" fillId="0" borderId="0" xfId="0" applyFont="1" applyFill="1" applyAlignment="1">
      <alignment/>
    </xf>
    <xf numFmtId="38" fontId="7" fillId="0" borderId="0" xfId="16" applyFont="1" applyFill="1" applyAlignment="1">
      <alignment/>
    </xf>
    <xf numFmtId="38" fontId="7" fillId="0" borderId="9" xfId="16" applyFont="1" applyFill="1" applyBorder="1" applyAlignment="1">
      <alignment horizontal="center"/>
    </xf>
    <xf numFmtId="38" fontId="7" fillId="9" borderId="0" xfId="16" applyFont="1" applyFill="1" applyAlignment="1">
      <alignment/>
    </xf>
    <xf numFmtId="0" fontId="7" fillId="0" borderId="0" xfId="0" applyFont="1" applyFill="1" applyAlignment="1">
      <alignment vertical="center"/>
    </xf>
    <xf numFmtId="38" fontId="10" fillId="0" borderId="0" xfId="16" applyFont="1" applyFill="1" applyBorder="1" applyAlignment="1" quotePrefix="1">
      <alignment vertical="center"/>
    </xf>
    <xf numFmtId="0" fontId="10" fillId="0" borderId="0" xfId="0" applyFont="1" applyFill="1" applyAlignment="1">
      <alignment vertical="center"/>
    </xf>
    <xf numFmtId="38" fontId="26" fillId="10" borderId="0" xfId="16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38" fontId="7" fillId="11" borderId="0" xfId="16" applyFont="1" applyFill="1" applyAlignment="1">
      <alignment/>
    </xf>
    <xf numFmtId="38" fontId="7" fillId="0" borderId="14" xfId="16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38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14" fontId="7" fillId="0" borderId="0" xfId="0" applyNumberFormat="1" applyFont="1" applyAlignment="1">
      <alignment/>
    </xf>
    <xf numFmtId="0" fontId="28" fillId="0" borderId="21" xfId="0" applyFont="1" applyBorder="1" applyAlignment="1">
      <alignment horizontal="right" vertical="top"/>
    </xf>
    <xf numFmtId="0" fontId="28" fillId="0" borderId="0" xfId="0" applyFont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176" fontId="7" fillId="7" borderId="6" xfId="0" applyNumberFormat="1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/>
    </xf>
    <xf numFmtId="38" fontId="7" fillId="7" borderId="6" xfId="16" applyFont="1" applyFill="1" applyBorder="1" applyAlignment="1" quotePrefix="1">
      <alignment/>
    </xf>
    <xf numFmtId="176" fontId="7" fillId="7" borderId="9" xfId="0" applyNumberFormat="1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/>
    </xf>
    <xf numFmtId="0" fontId="7" fillId="7" borderId="9" xfId="0" applyFont="1" applyFill="1" applyBorder="1" applyAlignment="1">
      <alignment/>
    </xf>
    <xf numFmtId="38" fontId="7" fillId="7" borderId="9" xfId="16" applyFont="1" applyFill="1" applyBorder="1" applyAlignment="1" quotePrefix="1">
      <alignment/>
    </xf>
    <xf numFmtId="0" fontId="7" fillId="7" borderId="23" xfId="0" applyFont="1" applyFill="1" applyBorder="1" applyAlignment="1">
      <alignment horizontal="center"/>
    </xf>
    <xf numFmtId="0" fontId="7" fillId="7" borderId="24" xfId="0" applyFont="1" applyFill="1" applyBorder="1" applyAlignment="1">
      <alignment/>
    </xf>
    <xf numFmtId="0" fontId="7" fillId="8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11" borderId="27" xfId="0" applyFont="1" applyFill="1" applyBorder="1" applyAlignment="1">
      <alignment/>
    </xf>
    <xf numFmtId="38" fontId="7" fillId="3" borderId="28" xfId="16" applyFont="1" applyFill="1" applyBorder="1" applyAlignment="1" quotePrefix="1">
      <alignment/>
    </xf>
    <xf numFmtId="38" fontId="7" fillId="4" borderId="17" xfId="16" applyFont="1" applyFill="1" applyBorder="1" applyAlignment="1" quotePrefix="1">
      <alignment/>
    </xf>
    <xf numFmtId="38" fontId="7" fillId="13" borderId="17" xfId="16" applyFont="1" applyFill="1" applyBorder="1" applyAlignment="1" quotePrefix="1">
      <alignment/>
    </xf>
    <xf numFmtId="38" fontId="7" fillId="8" borderId="0" xfId="16" applyFont="1" applyFill="1" applyBorder="1" applyAlignment="1">
      <alignment horizontal="center"/>
    </xf>
    <xf numFmtId="0" fontId="14" fillId="8" borderId="0" xfId="0" applyFont="1" applyFill="1" applyBorder="1" applyAlignment="1" quotePrefix="1">
      <alignment horizontal="left"/>
    </xf>
    <xf numFmtId="0" fontId="14" fillId="8" borderId="0" xfId="0" applyFont="1" applyFill="1" applyBorder="1" applyAlignment="1">
      <alignment horizontal="left"/>
    </xf>
    <xf numFmtId="0" fontId="29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29" fillId="0" borderId="0" xfId="0" applyFont="1" applyAlignment="1">
      <alignment/>
    </xf>
    <xf numFmtId="38" fontId="14" fillId="3" borderId="0" xfId="16" applyFont="1" applyFill="1" applyBorder="1" applyAlignment="1" quotePrefix="1">
      <alignment/>
    </xf>
    <xf numFmtId="38" fontId="7" fillId="0" borderId="0" xfId="16" applyFont="1" applyAlignment="1">
      <alignment/>
    </xf>
    <xf numFmtId="38" fontId="14" fillId="4" borderId="0" xfId="16" applyFont="1" applyFill="1" applyBorder="1" applyAlignment="1" quotePrefix="1">
      <alignment/>
    </xf>
    <xf numFmtId="38" fontId="7" fillId="13" borderId="0" xfId="16" applyFont="1" applyFill="1" applyAlignment="1">
      <alignment/>
    </xf>
    <xf numFmtId="38" fontId="7" fillId="7" borderId="12" xfId="16" applyFont="1" applyFill="1" applyBorder="1" applyAlignment="1">
      <alignment/>
    </xf>
    <xf numFmtId="38" fontId="7" fillId="14" borderId="6" xfId="16" applyFont="1" applyFill="1" applyBorder="1" applyAlignment="1" quotePrefix="1">
      <alignment/>
    </xf>
    <xf numFmtId="0" fontId="7" fillId="0" borderId="0" xfId="0" applyFont="1" applyFill="1" applyAlignment="1">
      <alignment horizontal="center"/>
    </xf>
    <xf numFmtId="38" fontId="14" fillId="11" borderId="0" xfId="0" applyNumberFormat="1" applyFont="1" applyFill="1" applyBorder="1" applyAlignment="1" quotePrefix="1">
      <alignment horizontal="left" vertical="center"/>
    </xf>
    <xf numFmtId="38" fontId="18" fillId="11" borderId="0" xfId="0" applyNumberFormat="1" applyFont="1" applyFill="1" applyBorder="1" applyAlignment="1" quotePrefix="1">
      <alignment horizontal="left" vertical="center"/>
    </xf>
    <xf numFmtId="0" fontId="7" fillId="11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38" fontId="18" fillId="0" borderId="0" xfId="0" applyNumberFormat="1" applyFont="1" applyFill="1" applyBorder="1" applyAlignment="1" quotePrefix="1">
      <alignment horizontal="left" vertical="center"/>
    </xf>
    <xf numFmtId="0" fontId="7" fillId="0" borderId="9" xfId="0" applyFont="1" applyFill="1" applyBorder="1" applyAlignment="1">
      <alignment/>
    </xf>
    <xf numFmtId="0" fontId="31" fillId="0" borderId="0" xfId="0" applyFont="1" applyFill="1" applyAlignment="1">
      <alignment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/>
    </xf>
    <xf numFmtId="176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38" fontId="7" fillId="0" borderId="30" xfId="16" applyFont="1" applyFill="1" applyBorder="1" applyAlignment="1" quotePrefix="1">
      <alignment/>
    </xf>
    <xf numFmtId="38" fontId="7" fillId="0" borderId="6" xfId="16" applyFont="1" applyFill="1" applyBorder="1" applyAlignment="1" quotePrefix="1">
      <alignment/>
    </xf>
    <xf numFmtId="38" fontId="10" fillId="0" borderId="6" xfId="16" applyFont="1" applyFill="1" applyBorder="1" applyAlignment="1" quotePrefix="1">
      <alignment/>
    </xf>
    <xf numFmtId="0" fontId="7" fillId="0" borderId="9" xfId="0" applyFont="1" applyFill="1" applyBorder="1" applyAlignment="1" quotePrefix="1">
      <alignment horizontal="center"/>
    </xf>
    <xf numFmtId="38" fontId="7" fillId="0" borderId="23" xfId="16" applyFont="1" applyFill="1" applyBorder="1" applyAlignment="1" quotePrefix="1">
      <alignment/>
    </xf>
    <xf numFmtId="38" fontId="7" fillId="0" borderId="9" xfId="16" applyFont="1" applyFill="1" applyBorder="1" applyAlignment="1">
      <alignment/>
    </xf>
    <xf numFmtId="38" fontId="10" fillId="0" borderId="9" xfId="16" applyFont="1" applyFill="1" applyBorder="1" applyAlignment="1" quotePrefix="1">
      <alignment/>
    </xf>
    <xf numFmtId="38" fontId="7" fillId="0" borderId="14" xfId="16" applyFont="1" applyFill="1" applyBorder="1" applyAlignment="1">
      <alignment/>
    </xf>
    <xf numFmtId="0" fontId="10" fillId="0" borderId="9" xfId="0" applyFont="1" applyFill="1" applyBorder="1" applyAlignment="1" quotePrefix="1">
      <alignment horizontal="center"/>
    </xf>
    <xf numFmtId="38" fontId="7" fillId="0" borderId="23" xfId="16" applyFont="1" applyBorder="1" applyAlignment="1">
      <alignment/>
    </xf>
    <xf numFmtId="38" fontId="7" fillId="0" borderId="23" xfId="16" applyFont="1" applyBorder="1" applyAlignment="1">
      <alignment horizontal="center"/>
    </xf>
    <xf numFmtId="38" fontId="10" fillId="0" borderId="0" xfId="16" applyFont="1" applyFill="1" applyBorder="1" applyAlignment="1" quotePrefix="1">
      <alignment/>
    </xf>
    <xf numFmtId="38" fontId="7" fillId="0" borderId="20" xfId="16" applyFont="1" applyBorder="1" applyAlignment="1">
      <alignment/>
    </xf>
    <xf numFmtId="56" fontId="7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0" fillId="8" borderId="0" xfId="0" applyFont="1" applyFill="1" applyAlignment="1">
      <alignment/>
    </xf>
    <xf numFmtId="0" fontId="23" fillId="8" borderId="0" xfId="0" applyFont="1" applyFill="1" applyAlignment="1">
      <alignment/>
    </xf>
    <xf numFmtId="0" fontId="18" fillId="15" borderId="0" xfId="0" applyFont="1" applyFill="1" applyBorder="1" applyAlignment="1">
      <alignment horizontal="left"/>
    </xf>
    <xf numFmtId="49" fontId="18" fillId="15" borderId="31" xfId="0" applyNumberFormat="1" applyFont="1" applyFill="1" applyBorder="1" applyAlignment="1">
      <alignment horizontal="center"/>
    </xf>
    <xf numFmtId="0" fontId="18" fillId="15" borderId="32" xfId="0" applyFont="1" applyFill="1" applyBorder="1" applyAlignment="1">
      <alignment horizontal="left"/>
    </xf>
    <xf numFmtId="0" fontId="18" fillId="15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left"/>
    </xf>
    <xf numFmtId="38" fontId="10" fillId="6" borderId="0" xfId="16" applyFont="1" applyFill="1" applyBorder="1" applyAlignment="1" quotePrefix="1">
      <alignment vertical="center"/>
    </xf>
    <xf numFmtId="38" fontId="7" fillId="0" borderId="0" xfId="16" applyFont="1" applyFill="1" applyAlignment="1">
      <alignment horizontal="center" vertical="center"/>
    </xf>
    <xf numFmtId="38" fontId="7" fillId="8" borderId="0" xfId="16" applyFont="1" applyFill="1" applyAlignment="1">
      <alignment vertical="center"/>
    </xf>
    <xf numFmtId="38" fontId="7" fillId="9" borderId="0" xfId="16" applyFont="1" applyFill="1" applyAlignment="1">
      <alignment vertical="center"/>
    </xf>
    <xf numFmtId="38" fontId="10" fillId="9" borderId="0" xfId="16" applyFont="1" applyFill="1" applyBorder="1" applyAlignment="1" quotePrefix="1">
      <alignment vertical="center"/>
    </xf>
    <xf numFmtId="0" fontId="7" fillId="9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38" fontId="26" fillId="10" borderId="0" xfId="16" applyFont="1" applyFill="1" applyAlignment="1">
      <alignment vertical="center"/>
    </xf>
    <xf numFmtId="38" fontId="26" fillId="10" borderId="0" xfId="16" applyFont="1" applyFill="1" applyBorder="1" applyAlignment="1" quotePrefix="1">
      <alignment vertical="center"/>
    </xf>
    <xf numFmtId="0" fontId="7" fillId="1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15" borderId="3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38" fontId="7" fillId="0" borderId="0" xfId="16" applyFont="1" applyFill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34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vertical="center"/>
    </xf>
    <xf numFmtId="0" fontId="10" fillId="16" borderId="31" xfId="0" applyFont="1" applyFill="1" applyBorder="1" applyAlignment="1">
      <alignment vertical="center"/>
    </xf>
    <xf numFmtId="0" fontId="7" fillId="16" borderId="32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center" vertical="center"/>
    </xf>
    <xf numFmtId="38" fontId="10" fillId="0" borderId="9" xfId="16" applyFont="1" applyFill="1" applyBorder="1" applyAlignment="1">
      <alignment/>
    </xf>
    <xf numFmtId="38" fontId="7" fillId="0" borderId="9" xfId="16" applyFont="1" applyFill="1" applyBorder="1" applyAlignment="1" quotePrefix="1">
      <alignment/>
    </xf>
    <xf numFmtId="0" fontId="1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38" fontId="10" fillId="0" borderId="14" xfId="16" applyFont="1" applyFill="1" applyBorder="1" applyAlignment="1">
      <alignment/>
    </xf>
    <xf numFmtId="0" fontId="34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1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7" fillId="0" borderId="39" xfId="0" applyFont="1" applyBorder="1" applyAlignment="1">
      <alignment/>
    </xf>
    <xf numFmtId="38" fontId="7" fillId="0" borderId="0" xfId="16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8" fontId="24" fillId="0" borderId="0" xfId="16" applyFont="1" applyFill="1" applyBorder="1" applyAlignment="1">
      <alignment/>
    </xf>
    <xf numFmtId="38" fontId="26" fillId="0" borderId="0" xfId="16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7" fillId="8" borderId="0" xfId="16" applyFont="1" applyFill="1" applyBorder="1" applyAlignment="1">
      <alignment horizontal="center" vertical="center"/>
    </xf>
    <xf numFmtId="38" fontId="18" fillId="16" borderId="0" xfId="16" applyFont="1" applyFill="1" applyBorder="1" applyAlignment="1">
      <alignment horizontal="center"/>
    </xf>
    <xf numFmtId="38" fontId="9" fillId="15" borderId="0" xfId="16" applyFont="1" applyFill="1" applyBorder="1" applyAlignment="1" quotePrefix="1">
      <alignment/>
    </xf>
    <xf numFmtId="38" fontId="7" fillId="15" borderId="0" xfId="16" applyFont="1" applyFill="1" applyBorder="1" applyAlignment="1" quotePrefix="1">
      <alignment/>
    </xf>
    <xf numFmtId="0" fontId="7" fillId="11" borderId="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7" fillId="17" borderId="9" xfId="0" applyFont="1" applyFill="1" applyBorder="1" applyAlignment="1" quotePrefix="1">
      <alignment horizontal="center"/>
    </xf>
    <xf numFmtId="176" fontId="10" fillId="2" borderId="9" xfId="0" applyNumberFormat="1" applyFont="1" applyFill="1" applyBorder="1" applyAlignment="1">
      <alignment horizont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38" fontId="23" fillId="0" borderId="0" xfId="16" applyFont="1" applyBorder="1" applyAlignment="1">
      <alignment/>
    </xf>
    <xf numFmtId="0" fontId="18" fillId="0" borderId="49" xfId="0" applyFont="1" applyFill="1" applyBorder="1" applyAlignment="1">
      <alignment horizontal="left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4" xfId="0" applyFont="1" applyBorder="1" applyAlignment="1">
      <alignment/>
    </xf>
    <xf numFmtId="0" fontId="21" fillId="0" borderId="43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18" fillId="0" borderId="50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22" fillId="15" borderId="0" xfId="0" applyFont="1" applyFill="1" applyAlignment="1">
      <alignment horizontal="center" vertical="center"/>
    </xf>
    <xf numFmtId="0" fontId="22" fillId="15" borderId="0" xfId="0" applyFont="1" applyFill="1" applyBorder="1" applyAlignment="1" quotePrefix="1">
      <alignment horizontal="left" vertical="center"/>
    </xf>
    <xf numFmtId="0" fontId="22" fillId="15" borderId="0" xfId="0" applyFont="1" applyFill="1" applyAlignment="1">
      <alignment vertical="center"/>
    </xf>
    <xf numFmtId="0" fontId="22" fillId="15" borderId="9" xfId="0" applyFont="1" applyFill="1" applyBorder="1" applyAlignment="1" quotePrefix="1">
      <alignment horizontal="center"/>
    </xf>
    <xf numFmtId="38" fontId="7" fillId="11" borderId="9" xfId="16" applyFont="1" applyFill="1" applyBorder="1" applyAlignment="1" quotePrefix="1">
      <alignment/>
    </xf>
    <xf numFmtId="38" fontId="7" fillId="11" borderId="0" xfId="16" applyFont="1" applyFill="1" applyAlignment="1">
      <alignment horizontal="right" vertical="center"/>
    </xf>
    <xf numFmtId="0" fontId="36" fillId="15" borderId="0" xfId="0" applyFont="1" applyFill="1" applyAlignment="1">
      <alignment vertical="center"/>
    </xf>
    <xf numFmtId="0" fontId="36" fillId="15" borderId="0" xfId="0" applyFont="1" applyFill="1" applyAlignment="1">
      <alignment horizontal="center" vertical="center"/>
    </xf>
    <xf numFmtId="0" fontId="36" fillId="15" borderId="0" xfId="0" applyFont="1" applyFill="1" applyBorder="1" applyAlignment="1" quotePrefix="1">
      <alignment horizontal="left" vertical="center"/>
    </xf>
    <xf numFmtId="0" fontId="9" fillId="15" borderId="0" xfId="0" applyFont="1" applyFill="1" applyBorder="1" applyAlignment="1">
      <alignment vertical="center"/>
    </xf>
    <xf numFmtId="38" fontId="7" fillId="15" borderId="33" xfId="16" applyFont="1" applyFill="1" applyBorder="1" applyAlignment="1" quotePrefix="1">
      <alignment vertical="center"/>
    </xf>
    <xf numFmtId="38" fontId="7" fillId="9" borderId="9" xfId="16" applyFont="1" applyFill="1" applyBorder="1" applyAlignment="1" quotePrefix="1">
      <alignment/>
    </xf>
    <xf numFmtId="38" fontId="26" fillId="10" borderId="9" xfId="16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38" fontId="7" fillId="7" borderId="6" xfId="16" applyFont="1" applyFill="1" applyBorder="1" applyAlignment="1">
      <alignment/>
    </xf>
    <xf numFmtId="38" fontId="7" fillId="7" borderId="14" xfId="16" applyFont="1" applyFill="1" applyBorder="1" applyAlignment="1">
      <alignment/>
    </xf>
    <xf numFmtId="38" fontId="7" fillId="18" borderId="6" xfId="16" applyFont="1" applyFill="1" applyBorder="1" applyAlignment="1" quotePrefix="1">
      <alignment/>
    </xf>
    <xf numFmtId="0" fontId="21" fillId="0" borderId="46" xfId="0" applyFont="1" applyBorder="1" applyAlignment="1">
      <alignment horizontal="right"/>
    </xf>
    <xf numFmtId="38" fontId="20" fillId="0" borderId="51" xfId="16" applyFont="1" applyFill="1" applyBorder="1" applyAlignment="1">
      <alignment horizontal="center"/>
    </xf>
    <xf numFmtId="0" fontId="21" fillId="0" borderId="48" xfId="0" applyFont="1" applyBorder="1" applyAlignment="1">
      <alignment/>
    </xf>
    <xf numFmtId="0" fontId="15" fillId="0" borderId="0" xfId="0" applyFont="1" applyAlignment="1">
      <alignment horizontal="center"/>
    </xf>
    <xf numFmtId="38" fontId="7" fillId="15" borderId="16" xfId="16" applyFont="1" applyFill="1" applyBorder="1" applyAlignment="1" quotePrefix="1">
      <alignment/>
    </xf>
    <xf numFmtId="38" fontId="7" fillId="2" borderId="15" xfId="0" applyNumberFormat="1" applyFont="1" applyFill="1" applyBorder="1" applyAlignment="1" quotePrefix="1">
      <alignment/>
    </xf>
    <xf numFmtId="0" fontId="7" fillId="11" borderId="33" xfId="0" applyFont="1" applyFill="1" applyBorder="1" applyAlignment="1">
      <alignment horizontal="left" vertical="center"/>
    </xf>
    <xf numFmtId="38" fontId="7" fillId="11" borderId="33" xfId="16" applyFont="1" applyFill="1" applyBorder="1" applyAlignment="1" quotePrefix="1">
      <alignment vertical="center"/>
    </xf>
    <xf numFmtId="38" fontId="10" fillId="0" borderId="0" xfId="16" applyFont="1" applyFill="1" applyAlignment="1">
      <alignment vertical="center"/>
    </xf>
    <xf numFmtId="0" fontId="7" fillId="7" borderId="9" xfId="0" applyFont="1" applyFill="1" applyBorder="1" applyAlignment="1" quotePrefix="1">
      <alignment horizontal="center"/>
    </xf>
    <xf numFmtId="0" fontId="7" fillId="5" borderId="52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19" borderId="22" xfId="0" applyFont="1" applyFill="1" applyBorder="1" applyAlignment="1">
      <alignment horizontal="center"/>
    </xf>
    <xf numFmtId="38" fontId="7" fillId="19" borderId="6" xfId="16" applyFont="1" applyFill="1" applyBorder="1" applyAlignment="1">
      <alignment/>
    </xf>
    <xf numFmtId="38" fontId="7" fillId="19" borderId="9" xfId="16" applyFont="1" applyFill="1" applyBorder="1" applyAlignment="1">
      <alignment/>
    </xf>
    <xf numFmtId="38" fontId="7" fillId="19" borderId="14" xfId="16" applyFont="1" applyFill="1" applyBorder="1" applyAlignment="1">
      <alignment/>
    </xf>
    <xf numFmtId="0" fontId="18" fillId="0" borderId="9" xfId="0" applyFont="1" applyBorder="1" applyAlignment="1">
      <alignment horizontal="center" vertical="center"/>
    </xf>
    <xf numFmtId="38" fontId="10" fillId="6" borderId="0" xfId="16" applyFont="1" applyFill="1" applyBorder="1" applyAlignment="1" quotePrefix="1">
      <alignment/>
    </xf>
    <xf numFmtId="38" fontId="10" fillId="15" borderId="0" xfId="16" applyFont="1" applyFill="1" applyBorder="1" applyAlignment="1" quotePrefix="1">
      <alignment vertical="center"/>
    </xf>
    <xf numFmtId="38" fontId="10" fillId="7" borderId="9" xfId="16" applyFont="1" applyFill="1" applyBorder="1" applyAlignment="1">
      <alignment/>
    </xf>
    <xf numFmtId="38" fontId="10" fillId="7" borderId="0" xfId="16" applyFont="1" applyFill="1" applyBorder="1" applyAlignment="1" quotePrefix="1">
      <alignment vertical="center"/>
    </xf>
    <xf numFmtId="0" fontId="7" fillId="7" borderId="0" xfId="0" applyFont="1" applyFill="1" applyAlignment="1">
      <alignment vertical="center"/>
    </xf>
    <xf numFmtId="38" fontId="7" fillId="17" borderId="9" xfId="16" applyFont="1" applyFill="1" applyBorder="1" applyAlignment="1">
      <alignment/>
    </xf>
    <xf numFmtId="38" fontId="10" fillId="17" borderId="9" xfId="16" applyFont="1" applyFill="1" applyBorder="1" applyAlignment="1">
      <alignment/>
    </xf>
    <xf numFmtId="38" fontId="10" fillId="17" borderId="0" xfId="16" applyFont="1" applyFill="1" applyBorder="1" applyAlignment="1" quotePrefix="1">
      <alignment vertical="center"/>
    </xf>
    <xf numFmtId="0" fontId="7" fillId="17" borderId="0" xfId="0" applyFont="1" applyFill="1" applyBorder="1" applyAlignment="1">
      <alignment vertical="center"/>
    </xf>
    <xf numFmtId="38" fontId="10" fillId="15" borderId="9" xfId="16" applyFont="1" applyFill="1" applyBorder="1" applyAlignment="1" quotePrefix="1">
      <alignment/>
    </xf>
    <xf numFmtId="0" fontId="10" fillId="11" borderId="33" xfId="0" applyFont="1" applyFill="1" applyBorder="1" applyAlignment="1">
      <alignment vertical="center"/>
    </xf>
    <xf numFmtId="0" fontId="7" fillId="15" borderId="33" xfId="0" applyFont="1" applyFill="1" applyBorder="1" applyAlignment="1">
      <alignment vertical="center"/>
    </xf>
    <xf numFmtId="38" fontId="7" fillId="15" borderId="33" xfId="16" applyFont="1" applyFill="1" applyBorder="1" applyAlignment="1">
      <alignment vertical="center"/>
    </xf>
    <xf numFmtId="38" fontId="10" fillId="15" borderId="0" xfId="16" applyFont="1" applyFill="1" applyAlignment="1">
      <alignment vertical="center"/>
    </xf>
    <xf numFmtId="0" fontId="7" fillId="15" borderId="0" xfId="0" applyFont="1" applyFill="1" applyAlignment="1">
      <alignment vertical="center"/>
    </xf>
    <xf numFmtId="0" fontId="7" fillId="17" borderId="9" xfId="0" applyFont="1" applyFill="1" applyBorder="1" applyAlignment="1">
      <alignment horizontal="center"/>
    </xf>
    <xf numFmtId="0" fontId="18" fillId="17" borderId="0" xfId="0" applyFont="1" applyFill="1" applyAlignment="1">
      <alignment/>
    </xf>
    <xf numFmtId="0" fontId="18" fillId="7" borderId="31" xfId="0" applyFont="1" applyFill="1" applyBorder="1" applyAlignment="1">
      <alignment horizontal="left"/>
    </xf>
    <xf numFmtId="0" fontId="18" fillId="7" borderId="32" xfId="0" applyFont="1" applyFill="1" applyBorder="1" applyAlignment="1">
      <alignment horizontal="left"/>
    </xf>
    <xf numFmtId="49" fontId="18" fillId="17" borderId="31" xfId="0" applyNumberFormat="1" applyFont="1" applyFill="1" applyBorder="1" applyAlignment="1">
      <alignment horizontal="center"/>
    </xf>
    <xf numFmtId="0" fontId="18" fillId="17" borderId="32" xfId="0" applyFont="1" applyFill="1" applyBorder="1" applyAlignment="1">
      <alignment horizontal="center"/>
    </xf>
    <xf numFmtId="0" fontId="14" fillId="7" borderId="31" xfId="0" applyFont="1" applyFill="1" applyBorder="1" applyAlignment="1">
      <alignment horizontal="left"/>
    </xf>
    <xf numFmtId="0" fontId="14" fillId="7" borderId="32" xfId="0" applyFont="1" applyFill="1" applyBorder="1" applyAlignment="1">
      <alignment horizontal="left"/>
    </xf>
    <xf numFmtId="0" fontId="7" fillId="7" borderId="32" xfId="0" applyFont="1" applyFill="1" applyBorder="1" applyAlignment="1">
      <alignment/>
    </xf>
    <xf numFmtId="0" fontId="6" fillId="0" borderId="0" xfId="0" applyFont="1" applyFill="1" applyAlignment="1">
      <alignment/>
    </xf>
    <xf numFmtId="38" fontId="10" fillId="15" borderId="0" xfId="16" applyFont="1" applyFill="1" applyAlignment="1">
      <alignment/>
    </xf>
    <xf numFmtId="0" fontId="18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38" fontId="7" fillId="11" borderId="28" xfId="0" applyNumberFormat="1" applyFont="1" applyFill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7" fillId="0" borderId="5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18" fillId="7" borderId="31" xfId="16" applyFont="1" applyFill="1" applyBorder="1" applyAlignment="1">
      <alignment horizontal="center"/>
    </xf>
    <xf numFmtId="38" fontId="18" fillId="7" borderId="32" xfId="16" applyFont="1" applyFill="1" applyBorder="1" applyAlignment="1">
      <alignment horizontal="center"/>
    </xf>
    <xf numFmtId="38" fontId="18" fillId="16" borderId="31" xfId="16" applyFont="1" applyFill="1" applyBorder="1" applyAlignment="1">
      <alignment horizontal="center"/>
    </xf>
    <xf numFmtId="38" fontId="18" fillId="16" borderId="32" xfId="16" applyFont="1" applyFill="1" applyBorder="1" applyAlignment="1">
      <alignment horizontal="center"/>
    </xf>
    <xf numFmtId="38" fontId="20" fillId="5" borderId="31" xfId="16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34" xfId="0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14" fontId="7" fillId="4" borderId="21" xfId="0" applyNumberFormat="1" applyFont="1" applyFill="1" applyBorder="1" applyAlignment="1" quotePrefix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center"/>
    </xf>
    <xf numFmtId="0" fontId="21" fillId="0" borderId="4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4" fontId="7" fillId="0" borderId="21" xfId="0" applyNumberFormat="1" applyFont="1" applyFill="1" applyBorder="1" applyAlignment="1" quotePrefix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38" fontId="20" fillId="5" borderId="32" xfId="16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8" fontId="9" fillId="8" borderId="23" xfId="16" applyFont="1" applyFill="1" applyBorder="1" applyAlignment="1">
      <alignment horizontal="center" vertical="center"/>
    </xf>
    <xf numFmtId="38" fontId="9" fillId="8" borderId="24" xfId="16" applyFont="1" applyFill="1" applyBorder="1" applyAlignment="1">
      <alignment horizontal="center" vertical="center"/>
    </xf>
    <xf numFmtId="38" fontId="18" fillId="0" borderId="23" xfId="16" applyFont="1" applyFill="1" applyBorder="1" applyAlignment="1">
      <alignment horizontal="center"/>
    </xf>
    <xf numFmtId="38" fontId="18" fillId="0" borderId="24" xfId="16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57150</xdr:rowOff>
    </xdr:from>
    <xdr:to>
      <xdr:col>6</xdr:col>
      <xdr:colOff>171450</xdr:colOff>
      <xdr:row>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866900" y="57150"/>
          <a:ext cx="241935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9525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Excelを楽しみましょう！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190500</xdr:rowOff>
    </xdr:from>
    <xdr:to>
      <xdr:col>0</xdr:col>
      <xdr:colOff>400050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180975</xdr:rowOff>
    </xdr:from>
    <xdr:to>
      <xdr:col>7</xdr:col>
      <xdr:colOff>257175</xdr:colOff>
      <xdr:row>2</xdr:row>
      <xdr:rowOff>19050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809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180975</xdr:rowOff>
    </xdr:from>
    <xdr:to>
      <xdr:col>7</xdr:col>
      <xdr:colOff>695325</xdr:colOff>
      <xdr:row>2</xdr:row>
      <xdr:rowOff>19050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809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190500</xdr:rowOff>
    </xdr:from>
    <xdr:to>
      <xdr:col>1</xdr:col>
      <xdr:colOff>142875</xdr:colOff>
      <xdr:row>2</xdr:row>
      <xdr:rowOff>19050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0</xdr:row>
      <xdr:rowOff>180975</xdr:rowOff>
    </xdr:from>
    <xdr:to>
      <xdr:col>7</xdr:col>
      <xdr:colOff>1181100</xdr:colOff>
      <xdr:row>2</xdr:row>
      <xdr:rowOff>19050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809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190500</xdr:rowOff>
    </xdr:from>
    <xdr:to>
      <xdr:col>1</xdr:col>
      <xdr:colOff>571500</xdr:colOff>
      <xdr:row>2</xdr:row>
      <xdr:rowOff>38100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9050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3</xdr:row>
      <xdr:rowOff>19050</xdr:rowOff>
    </xdr:from>
    <xdr:to>
      <xdr:col>5</xdr:col>
      <xdr:colOff>238125</xdr:colOff>
      <xdr:row>4</xdr:row>
      <xdr:rowOff>104775</xdr:rowOff>
    </xdr:to>
    <xdr:sp>
      <xdr:nvSpPr>
        <xdr:cNvPr id="8" name="AutoShape 15"/>
        <xdr:cNvSpPr>
          <a:spLocks/>
        </xdr:cNvSpPr>
      </xdr:nvSpPr>
      <xdr:spPr>
        <a:xfrm>
          <a:off x="2524125" y="523875"/>
          <a:ext cx="11430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『こづかい帳』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161925</xdr:rowOff>
    </xdr:from>
    <xdr:to>
      <xdr:col>8</xdr:col>
      <xdr:colOff>0</xdr:colOff>
      <xdr:row>13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00650" y="24860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161925</xdr:rowOff>
    </xdr:from>
    <xdr:to>
      <xdr:col>8</xdr:col>
      <xdr:colOff>0</xdr:colOff>
      <xdr:row>14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26860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628650</xdr:colOff>
      <xdr:row>7</xdr:row>
      <xdr:rowOff>57150</xdr:rowOff>
    </xdr:from>
    <xdr:to>
      <xdr:col>11</xdr:col>
      <xdr:colOff>161925</xdr:colOff>
      <xdr:row>8</xdr:row>
      <xdr:rowOff>123825</xdr:rowOff>
    </xdr:to>
    <xdr:sp>
      <xdr:nvSpPr>
        <xdr:cNvPr id="1" name="Oval 26"/>
        <xdr:cNvSpPr>
          <a:spLocks/>
        </xdr:cNvSpPr>
      </xdr:nvSpPr>
      <xdr:spPr>
        <a:xfrm>
          <a:off x="6353175" y="1419225"/>
          <a:ext cx="30480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＋</a:t>
          </a:r>
        </a:p>
      </xdr:txBody>
    </xdr:sp>
    <xdr:clientData/>
  </xdr:twoCellAnchor>
  <xdr:twoCellAnchor>
    <xdr:from>
      <xdr:col>6</xdr:col>
      <xdr:colOff>0</xdr:colOff>
      <xdr:row>11</xdr:row>
      <xdr:rowOff>161925</xdr:rowOff>
    </xdr:from>
    <xdr:to>
      <xdr:col>6</xdr:col>
      <xdr:colOff>0</xdr:colOff>
      <xdr:row>13</xdr:row>
      <xdr:rowOff>9525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3895725" y="22860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161925</xdr:rowOff>
    </xdr:from>
    <xdr:to>
      <xdr:col>6</xdr:col>
      <xdr:colOff>0</xdr:colOff>
      <xdr:row>14</xdr:row>
      <xdr:rowOff>9525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3895725" y="24765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7</xdr:row>
      <xdr:rowOff>123825</xdr:rowOff>
    </xdr:from>
    <xdr:to>
      <xdr:col>12</xdr:col>
      <xdr:colOff>361950</xdr:colOff>
      <xdr:row>7</xdr:row>
      <xdr:rowOff>123825</xdr:rowOff>
    </xdr:to>
    <xdr:sp>
      <xdr:nvSpPr>
        <xdr:cNvPr id="4" name="Line 28"/>
        <xdr:cNvSpPr>
          <a:spLocks/>
        </xdr:cNvSpPr>
      </xdr:nvSpPr>
      <xdr:spPr>
        <a:xfrm flipH="1">
          <a:off x="6810375" y="1485900"/>
          <a:ext cx="552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10</xdr:col>
      <xdr:colOff>419100</xdr:colOff>
      <xdr:row>20</xdr:row>
      <xdr:rowOff>19050</xdr:rowOff>
    </xdr:to>
    <xdr:sp>
      <xdr:nvSpPr>
        <xdr:cNvPr id="5" name="Rectangle 48"/>
        <xdr:cNvSpPr>
          <a:spLocks/>
        </xdr:cNvSpPr>
      </xdr:nvSpPr>
      <xdr:spPr>
        <a:xfrm>
          <a:off x="4181475" y="3648075"/>
          <a:ext cx="1962150" cy="2095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計算式を入力したいｾﾙ　ｸﾘｯｸ</a:t>
          </a:r>
        </a:p>
      </xdr:txBody>
    </xdr:sp>
    <xdr:clientData/>
  </xdr:twoCellAnchor>
  <xdr:twoCellAnchor>
    <xdr:from>
      <xdr:col>11</xdr:col>
      <xdr:colOff>9525</xdr:colOff>
      <xdr:row>19</xdr:row>
      <xdr:rowOff>9525</xdr:rowOff>
    </xdr:from>
    <xdr:to>
      <xdr:col>11</xdr:col>
      <xdr:colOff>276225</xdr:colOff>
      <xdr:row>20</xdr:row>
      <xdr:rowOff>0</xdr:rowOff>
    </xdr:to>
    <xdr:sp>
      <xdr:nvSpPr>
        <xdr:cNvPr id="6" name="Rectangle 49"/>
        <xdr:cNvSpPr>
          <a:spLocks/>
        </xdr:cNvSpPr>
      </xdr:nvSpPr>
      <xdr:spPr>
        <a:xfrm>
          <a:off x="6505575" y="3657600"/>
          <a:ext cx="266700" cy="1809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＝</a:t>
          </a:r>
        </a:p>
      </xdr:txBody>
    </xdr:sp>
    <xdr:clientData/>
  </xdr:twoCellAnchor>
  <xdr:twoCellAnchor>
    <xdr:from>
      <xdr:col>12</xdr:col>
      <xdr:colOff>9525</xdr:colOff>
      <xdr:row>19</xdr:row>
      <xdr:rowOff>9525</xdr:rowOff>
    </xdr:from>
    <xdr:to>
      <xdr:col>13</xdr:col>
      <xdr:colOff>95250</xdr:colOff>
      <xdr:row>20</xdr:row>
      <xdr:rowOff>9525</xdr:rowOff>
    </xdr:to>
    <xdr:sp>
      <xdr:nvSpPr>
        <xdr:cNvPr id="7" name="Rectangle 50"/>
        <xdr:cNvSpPr>
          <a:spLocks/>
        </xdr:cNvSpPr>
      </xdr:nvSpPr>
      <xdr:spPr>
        <a:xfrm>
          <a:off x="7010400" y="3657600"/>
          <a:ext cx="590550" cy="19050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計算式</a:t>
          </a:r>
        </a:p>
      </xdr:txBody>
    </xdr:sp>
    <xdr:clientData/>
  </xdr:twoCellAnchor>
  <xdr:twoCellAnchor>
    <xdr:from>
      <xdr:col>13</xdr:col>
      <xdr:colOff>342900</xdr:colOff>
      <xdr:row>19</xdr:row>
      <xdr:rowOff>9525</xdr:rowOff>
    </xdr:from>
    <xdr:to>
      <xdr:col>14</xdr:col>
      <xdr:colOff>228600</xdr:colOff>
      <xdr:row>19</xdr:row>
      <xdr:rowOff>180975</xdr:rowOff>
    </xdr:to>
    <xdr:sp>
      <xdr:nvSpPr>
        <xdr:cNvPr id="8" name="Rectangle 51"/>
        <xdr:cNvSpPr>
          <a:spLocks/>
        </xdr:cNvSpPr>
      </xdr:nvSpPr>
      <xdr:spPr>
        <a:xfrm>
          <a:off x="7848600" y="3657600"/>
          <a:ext cx="904875" cy="1714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Enter </a:t>
          </a:r>
        </a:p>
      </xdr:txBody>
    </xdr:sp>
    <xdr:clientData/>
  </xdr:twoCellAnchor>
  <xdr:twoCellAnchor>
    <xdr:from>
      <xdr:col>11</xdr:col>
      <xdr:colOff>0</xdr:colOff>
      <xdr:row>21</xdr:row>
      <xdr:rowOff>9525</xdr:rowOff>
    </xdr:from>
    <xdr:to>
      <xdr:col>13</xdr:col>
      <xdr:colOff>9525</xdr:colOff>
      <xdr:row>22</xdr:row>
      <xdr:rowOff>9525</xdr:rowOff>
    </xdr:to>
    <xdr:sp>
      <xdr:nvSpPr>
        <xdr:cNvPr id="9" name="Rectangle 52"/>
        <xdr:cNvSpPr>
          <a:spLocks/>
        </xdr:cNvSpPr>
      </xdr:nvSpPr>
      <xdr:spPr>
        <a:xfrm>
          <a:off x="6496050" y="4038600"/>
          <a:ext cx="1019175" cy="19050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ｵｰﾄSUM　ｸﾘｯｸ</a:t>
          </a:r>
        </a:p>
      </xdr:txBody>
    </xdr:sp>
    <xdr:clientData/>
  </xdr:twoCellAnchor>
  <xdr:twoCellAnchor>
    <xdr:from>
      <xdr:col>13</xdr:col>
      <xdr:colOff>257175</xdr:colOff>
      <xdr:row>20</xdr:row>
      <xdr:rowOff>180975</xdr:rowOff>
    </xdr:from>
    <xdr:to>
      <xdr:col>13</xdr:col>
      <xdr:colOff>1009650</xdr:colOff>
      <xdr:row>21</xdr:row>
      <xdr:rowOff>180975</xdr:rowOff>
    </xdr:to>
    <xdr:sp>
      <xdr:nvSpPr>
        <xdr:cNvPr id="10" name="Rectangle 53"/>
        <xdr:cNvSpPr>
          <a:spLocks/>
        </xdr:cNvSpPr>
      </xdr:nvSpPr>
      <xdr:spPr>
        <a:xfrm>
          <a:off x="7762875" y="4019550"/>
          <a:ext cx="752475" cy="19050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範囲指定</a:t>
          </a:r>
        </a:p>
      </xdr:txBody>
    </xdr:sp>
    <xdr:clientData/>
  </xdr:twoCellAnchor>
  <xdr:twoCellAnchor>
    <xdr:from>
      <xdr:col>14</xdr:col>
      <xdr:colOff>219075</xdr:colOff>
      <xdr:row>21</xdr:row>
      <xdr:rowOff>9525</xdr:rowOff>
    </xdr:from>
    <xdr:to>
      <xdr:col>14</xdr:col>
      <xdr:colOff>714375</xdr:colOff>
      <xdr:row>22</xdr:row>
      <xdr:rowOff>0</xdr:rowOff>
    </xdr:to>
    <xdr:sp>
      <xdr:nvSpPr>
        <xdr:cNvPr id="11" name="Rectangle 54"/>
        <xdr:cNvSpPr>
          <a:spLocks/>
        </xdr:cNvSpPr>
      </xdr:nvSpPr>
      <xdr:spPr>
        <a:xfrm>
          <a:off x="8743950" y="4038600"/>
          <a:ext cx="495300" cy="1809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 Enter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10</xdr:col>
      <xdr:colOff>419100</xdr:colOff>
      <xdr:row>22</xdr:row>
      <xdr:rowOff>19050</xdr:rowOff>
    </xdr:to>
    <xdr:sp>
      <xdr:nvSpPr>
        <xdr:cNvPr id="12" name="Rectangle 57"/>
        <xdr:cNvSpPr>
          <a:spLocks/>
        </xdr:cNvSpPr>
      </xdr:nvSpPr>
      <xdr:spPr>
        <a:xfrm>
          <a:off x="4181475" y="4029075"/>
          <a:ext cx="1962150" cy="2095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19</xdr:row>
      <xdr:rowOff>19050</xdr:rowOff>
    </xdr:from>
    <xdr:to>
      <xdr:col>11</xdr:col>
      <xdr:colOff>9525</xdr:colOff>
      <xdr:row>20</xdr:row>
      <xdr:rowOff>9525</xdr:rowOff>
    </xdr:to>
    <xdr:sp>
      <xdr:nvSpPr>
        <xdr:cNvPr id="13" name="Rectangle 58"/>
        <xdr:cNvSpPr>
          <a:spLocks/>
        </xdr:cNvSpPr>
      </xdr:nvSpPr>
      <xdr:spPr>
        <a:xfrm>
          <a:off x="6153150" y="36671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→</a:t>
          </a:r>
        </a:p>
      </xdr:txBody>
    </xdr:sp>
    <xdr:clientData/>
  </xdr:twoCellAnchor>
  <xdr:twoCellAnchor>
    <xdr:from>
      <xdr:col>11</xdr:col>
      <xdr:colOff>295275</xdr:colOff>
      <xdr:row>19</xdr:row>
      <xdr:rowOff>9525</xdr:rowOff>
    </xdr:from>
    <xdr:to>
      <xdr:col>12</xdr:col>
      <xdr:colOff>57150</xdr:colOff>
      <xdr:row>20</xdr:row>
      <xdr:rowOff>0</xdr:rowOff>
    </xdr:to>
    <xdr:sp>
      <xdr:nvSpPr>
        <xdr:cNvPr id="14" name="Rectangle 59"/>
        <xdr:cNvSpPr>
          <a:spLocks/>
        </xdr:cNvSpPr>
      </xdr:nvSpPr>
      <xdr:spPr>
        <a:xfrm>
          <a:off x="6791325" y="36576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→</a:t>
          </a:r>
        </a:p>
      </xdr:txBody>
    </xdr:sp>
    <xdr:clientData/>
  </xdr:twoCellAnchor>
  <xdr:twoCellAnchor>
    <xdr:from>
      <xdr:col>13</xdr:col>
      <xdr:colOff>123825</xdr:colOff>
      <xdr:row>19</xdr:row>
      <xdr:rowOff>9525</xdr:rowOff>
    </xdr:from>
    <xdr:to>
      <xdr:col>13</xdr:col>
      <xdr:colOff>390525</xdr:colOff>
      <xdr:row>20</xdr:row>
      <xdr:rowOff>0</xdr:rowOff>
    </xdr:to>
    <xdr:sp>
      <xdr:nvSpPr>
        <xdr:cNvPr id="15" name="Rectangle 60"/>
        <xdr:cNvSpPr>
          <a:spLocks/>
        </xdr:cNvSpPr>
      </xdr:nvSpPr>
      <xdr:spPr>
        <a:xfrm>
          <a:off x="7629525" y="36576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→</a:t>
          </a:r>
        </a:p>
      </xdr:txBody>
    </xdr:sp>
    <xdr:clientData/>
  </xdr:twoCellAnchor>
  <xdr:twoCellAnchor>
    <xdr:from>
      <xdr:col>10</xdr:col>
      <xdr:colOff>428625</xdr:colOff>
      <xdr:row>21</xdr:row>
      <xdr:rowOff>0</xdr:rowOff>
    </xdr:from>
    <xdr:to>
      <xdr:col>11</xdr:col>
      <xdr:colOff>9525</xdr:colOff>
      <xdr:row>21</xdr:row>
      <xdr:rowOff>180975</xdr:rowOff>
    </xdr:to>
    <xdr:sp>
      <xdr:nvSpPr>
        <xdr:cNvPr id="16" name="Rectangle 61"/>
        <xdr:cNvSpPr>
          <a:spLocks/>
        </xdr:cNvSpPr>
      </xdr:nvSpPr>
      <xdr:spPr>
        <a:xfrm>
          <a:off x="6153150" y="40290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→</a:t>
          </a:r>
        </a:p>
      </xdr:txBody>
    </xdr:sp>
    <xdr:clientData/>
  </xdr:twoCellAnchor>
  <xdr:twoCellAnchor>
    <xdr:from>
      <xdr:col>13</xdr:col>
      <xdr:colOff>19050</xdr:colOff>
      <xdr:row>21</xdr:row>
      <xdr:rowOff>9525</xdr:rowOff>
    </xdr:from>
    <xdr:to>
      <xdr:col>13</xdr:col>
      <xdr:colOff>285750</xdr:colOff>
      <xdr:row>22</xdr:row>
      <xdr:rowOff>0</xdr:rowOff>
    </xdr:to>
    <xdr:sp>
      <xdr:nvSpPr>
        <xdr:cNvPr id="17" name="Rectangle 62"/>
        <xdr:cNvSpPr>
          <a:spLocks/>
        </xdr:cNvSpPr>
      </xdr:nvSpPr>
      <xdr:spPr>
        <a:xfrm>
          <a:off x="7524750" y="40386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→</a:t>
          </a:r>
        </a:p>
      </xdr:txBody>
    </xdr:sp>
    <xdr:clientData/>
  </xdr:twoCellAnchor>
  <xdr:twoCellAnchor>
    <xdr:from>
      <xdr:col>14</xdr:col>
      <xdr:colOff>19050</xdr:colOff>
      <xdr:row>21</xdr:row>
      <xdr:rowOff>0</xdr:rowOff>
    </xdr:from>
    <xdr:to>
      <xdr:col>14</xdr:col>
      <xdr:colOff>285750</xdr:colOff>
      <xdr:row>21</xdr:row>
      <xdr:rowOff>180975</xdr:rowOff>
    </xdr:to>
    <xdr:sp>
      <xdr:nvSpPr>
        <xdr:cNvPr id="18" name="Rectangle 63"/>
        <xdr:cNvSpPr>
          <a:spLocks/>
        </xdr:cNvSpPr>
      </xdr:nvSpPr>
      <xdr:spPr>
        <a:xfrm>
          <a:off x="8543925" y="402907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→</a:t>
          </a:r>
        </a:p>
      </xdr:txBody>
    </xdr:sp>
    <xdr:clientData/>
  </xdr:twoCellAnchor>
  <xdr:twoCellAnchor>
    <xdr:from>
      <xdr:col>7</xdr:col>
      <xdr:colOff>238125</xdr:colOff>
      <xdr:row>16</xdr:row>
      <xdr:rowOff>104775</xdr:rowOff>
    </xdr:from>
    <xdr:to>
      <xdr:col>14</xdr:col>
      <xdr:colOff>409575</xdr:colOff>
      <xdr:row>16</xdr:row>
      <xdr:rowOff>104775</xdr:rowOff>
    </xdr:to>
    <xdr:sp>
      <xdr:nvSpPr>
        <xdr:cNvPr id="19" name="Line 66"/>
        <xdr:cNvSpPr>
          <a:spLocks/>
        </xdr:cNvSpPr>
      </xdr:nvSpPr>
      <xdr:spPr>
        <a:xfrm>
          <a:off x="4419600" y="3181350"/>
          <a:ext cx="4514850" cy="0"/>
        </a:xfrm>
        <a:prstGeom prst="line">
          <a:avLst/>
        </a:prstGeom>
        <a:noFill/>
        <a:ln w="19050" cmpd="sng">
          <a:solidFill>
            <a:srgbClr val="FF99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15</xdr:row>
      <xdr:rowOff>161925</xdr:rowOff>
    </xdr:from>
    <xdr:to>
      <xdr:col>10</xdr:col>
      <xdr:colOff>314325</xdr:colOff>
      <xdr:row>16</xdr:row>
      <xdr:rowOff>180975</xdr:rowOff>
    </xdr:to>
    <xdr:sp>
      <xdr:nvSpPr>
        <xdr:cNvPr id="1" name="Rectangle 8"/>
        <xdr:cNvSpPr>
          <a:spLocks/>
        </xdr:cNvSpPr>
      </xdr:nvSpPr>
      <xdr:spPr>
        <a:xfrm>
          <a:off x="2695575" y="3343275"/>
          <a:ext cx="2857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15</xdr:row>
      <xdr:rowOff>66675</xdr:rowOff>
    </xdr:from>
    <xdr:to>
      <xdr:col>6</xdr:col>
      <xdr:colOff>628650</xdr:colOff>
      <xdr:row>16</xdr:row>
      <xdr:rowOff>66675</xdr:rowOff>
    </xdr:to>
    <xdr:sp>
      <xdr:nvSpPr>
        <xdr:cNvPr id="2" name="Rectangle 9"/>
        <xdr:cNvSpPr>
          <a:spLocks/>
        </xdr:cNvSpPr>
      </xdr:nvSpPr>
      <xdr:spPr>
        <a:xfrm>
          <a:off x="2924175" y="3248025"/>
          <a:ext cx="714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ＴＯＤＡＹ</a:t>
          </a:r>
        </a:p>
      </xdr:txBody>
    </xdr:sp>
    <xdr:clientData/>
  </xdr:twoCellAnchor>
  <xdr:twoCellAnchor>
    <xdr:from>
      <xdr:col>8</xdr:col>
      <xdr:colOff>200025</xdr:colOff>
      <xdr:row>12</xdr:row>
      <xdr:rowOff>228600</xdr:rowOff>
    </xdr:from>
    <xdr:to>
      <xdr:col>10</xdr:col>
      <xdr:colOff>180975</xdr:colOff>
      <xdr:row>14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362450" y="2819400"/>
          <a:ext cx="1057275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14</xdr:row>
      <xdr:rowOff>66675</xdr:rowOff>
    </xdr:from>
    <xdr:to>
      <xdr:col>11</xdr:col>
      <xdr:colOff>171450</xdr:colOff>
      <xdr:row>19</xdr:row>
      <xdr:rowOff>0</xdr:rowOff>
    </xdr:to>
    <xdr:sp>
      <xdr:nvSpPr>
        <xdr:cNvPr id="4" name="Rectangle 21"/>
        <xdr:cNvSpPr>
          <a:spLocks/>
        </xdr:cNvSpPr>
      </xdr:nvSpPr>
      <xdr:spPr>
        <a:xfrm>
          <a:off x="2171700" y="3009900"/>
          <a:ext cx="3924300" cy="10001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7</xdr:row>
      <xdr:rowOff>95250</xdr:rowOff>
    </xdr:from>
    <xdr:to>
      <xdr:col>6</xdr:col>
      <xdr:colOff>152400</xdr:colOff>
      <xdr:row>8</xdr:row>
      <xdr:rowOff>104775</xdr:rowOff>
    </xdr:to>
    <xdr:sp>
      <xdr:nvSpPr>
        <xdr:cNvPr id="1" name="Oval 1"/>
        <xdr:cNvSpPr>
          <a:spLocks/>
        </xdr:cNvSpPr>
      </xdr:nvSpPr>
      <xdr:spPr>
        <a:xfrm>
          <a:off x="3324225" y="1514475"/>
          <a:ext cx="276225" cy="2476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＋</a:t>
          </a:r>
        </a:p>
      </xdr:txBody>
    </xdr:sp>
    <xdr:clientData/>
  </xdr:twoCellAnchor>
  <xdr:twoCellAnchor>
    <xdr:from>
      <xdr:col>6</xdr:col>
      <xdr:colOff>342900</xdr:colOff>
      <xdr:row>7</xdr:row>
      <xdr:rowOff>142875</xdr:rowOff>
    </xdr:from>
    <xdr:to>
      <xdr:col>7</xdr:col>
      <xdr:colOff>114300</xdr:colOff>
      <xdr:row>7</xdr:row>
      <xdr:rowOff>219075</xdr:rowOff>
    </xdr:to>
    <xdr:sp>
      <xdr:nvSpPr>
        <xdr:cNvPr id="2" name="Line 2"/>
        <xdr:cNvSpPr>
          <a:spLocks/>
        </xdr:cNvSpPr>
      </xdr:nvSpPr>
      <xdr:spPr>
        <a:xfrm flipH="1">
          <a:off x="3790950" y="1562100"/>
          <a:ext cx="542925" cy="762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15</xdr:row>
      <xdr:rowOff>95250</xdr:rowOff>
    </xdr:from>
    <xdr:to>
      <xdr:col>4</xdr:col>
      <xdr:colOff>390525</xdr:colOff>
      <xdr:row>17</xdr:row>
      <xdr:rowOff>76200</xdr:rowOff>
    </xdr:to>
    <xdr:sp>
      <xdr:nvSpPr>
        <xdr:cNvPr id="3" name="AutoShape 15"/>
        <xdr:cNvSpPr>
          <a:spLocks/>
        </xdr:cNvSpPr>
      </xdr:nvSpPr>
      <xdr:spPr>
        <a:xfrm>
          <a:off x="2333625" y="32956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25</xdr:row>
      <xdr:rowOff>19050</xdr:rowOff>
    </xdr:from>
    <xdr:to>
      <xdr:col>5</xdr:col>
      <xdr:colOff>161925</xdr:colOff>
      <xdr:row>25</xdr:row>
      <xdr:rowOff>228600</xdr:rowOff>
    </xdr:to>
    <xdr:sp>
      <xdr:nvSpPr>
        <xdr:cNvPr id="4" name="Line 19"/>
        <xdr:cNvSpPr>
          <a:spLocks/>
        </xdr:cNvSpPr>
      </xdr:nvSpPr>
      <xdr:spPr>
        <a:xfrm flipH="1">
          <a:off x="1800225" y="5353050"/>
          <a:ext cx="914400" cy="2095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25</xdr:row>
      <xdr:rowOff>9525</xdr:rowOff>
    </xdr:from>
    <xdr:to>
      <xdr:col>5</xdr:col>
      <xdr:colOff>685800</xdr:colOff>
      <xdr:row>25</xdr:row>
      <xdr:rowOff>228600</xdr:rowOff>
    </xdr:to>
    <xdr:sp>
      <xdr:nvSpPr>
        <xdr:cNvPr id="5" name="Line 20"/>
        <xdr:cNvSpPr>
          <a:spLocks/>
        </xdr:cNvSpPr>
      </xdr:nvSpPr>
      <xdr:spPr>
        <a:xfrm flipH="1">
          <a:off x="2390775" y="5343525"/>
          <a:ext cx="847725" cy="2190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25</xdr:row>
      <xdr:rowOff>9525</xdr:rowOff>
    </xdr:from>
    <xdr:to>
      <xdr:col>6</xdr:col>
      <xdr:colOff>190500</xdr:colOff>
      <xdr:row>25</xdr:row>
      <xdr:rowOff>209550</xdr:rowOff>
    </xdr:to>
    <xdr:sp>
      <xdr:nvSpPr>
        <xdr:cNvPr id="6" name="Line 21"/>
        <xdr:cNvSpPr>
          <a:spLocks/>
        </xdr:cNvSpPr>
      </xdr:nvSpPr>
      <xdr:spPr>
        <a:xfrm flipH="1">
          <a:off x="3057525" y="5343525"/>
          <a:ext cx="581025" cy="2000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114300</xdr:rowOff>
    </xdr:from>
    <xdr:to>
      <xdr:col>4</xdr:col>
      <xdr:colOff>171450</xdr:colOff>
      <xdr:row>28</xdr:row>
      <xdr:rowOff>123825</xdr:rowOff>
    </xdr:to>
    <xdr:sp>
      <xdr:nvSpPr>
        <xdr:cNvPr id="7" name="Rectangle 22"/>
        <xdr:cNvSpPr>
          <a:spLocks/>
        </xdr:cNvSpPr>
      </xdr:nvSpPr>
      <xdr:spPr>
        <a:xfrm>
          <a:off x="1343025" y="5924550"/>
          <a:ext cx="847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TEXT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161925</xdr:rowOff>
    </xdr:from>
    <xdr:to>
      <xdr:col>8</xdr:col>
      <xdr:colOff>0</xdr:colOff>
      <xdr:row>13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0" y="27146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161925</xdr:rowOff>
    </xdr:from>
    <xdr:to>
      <xdr:col>8</xdr:col>
      <xdr:colOff>0</xdr:colOff>
      <xdr:row>14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48250" y="29527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21</xdr:row>
      <xdr:rowOff>104775</xdr:rowOff>
    </xdr:from>
    <xdr:to>
      <xdr:col>12</xdr:col>
      <xdr:colOff>104775</xdr:colOff>
      <xdr:row>22</xdr:row>
      <xdr:rowOff>104775</xdr:rowOff>
    </xdr:to>
    <xdr:sp>
      <xdr:nvSpPr>
        <xdr:cNvPr id="3" name="Oval 3"/>
        <xdr:cNvSpPr>
          <a:spLocks/>
        </xdr:cNvSpPr>
      </xdr:nvSpPr>
      <xdr:spPr>
        <a:xfrm>
          <a:off x="7210425" y="5038725"/>
          <a:ext cx="2381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＋</a:t>
          </a:r>
        </a:p>
      </xdr:txBody>
    </xdr:sp>
    <xdr:clientData/>
  </xdr:twoCellAnchor>
  <xdr:twoCellAnchor>
    <xdr:from>
      <xdr:col>6</xdr:col>
      <xdr:colOff>0</xdr:colOff>
      <xdr:row>1</xdr:row>
      <xdr:rowOff>66675</xdr:rowOff>
    </xdr:from>
    <xdr:to>
      <xdr:col>6</xdr:col>
      <xdr:colOff>257175</xdr:colOff>
      <xdr:row>2</xdr:row>
      <xdr:rowOff>47625</xdr:rowOff>
    </xdr:to>
    <xdr:sp>
      <xdr:nvSpPr>
        <xdr:cNvPr id="4" name="Line 4"/>
        <xdr:cNvSpPr>
          <a:spLocks/>
        </xdr:cNvSpPr>
      </xdr:nvSpPr>
      <xdr:spPr>
        <a:xfrm>
          <a:off x="3733800" y="304800"/>
          <a:ext cx="257175" cy="1524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</xdr:row>
      <xdr:rowOff>142875</xdr:rowOff>
    </xdr:from>
    <xdr:to>
      <xdr:col>11</xdr:col>
      <xdr:colOff>619125</xdr:colOff>
      <xdr:row>2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6734175" y="552450"/>
          <a:ext cx="533400" cy="857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8</xdr:row>
      <xdr:rowOff>57150</xdr:rowOff>
    </xdr:from>
    <xdr:to>
      <xdr:col>12</xdr:col>
      <xdr:colOff>628650</xdr:colOff>
      <xdr:row>9</xdr:row>
      <xdr:rowOff>171450</xdr:rowOff>
    </xdr:to>
    <xdr:sp>
      <xdr:nvSpPr>
        <xdr:cNvPr id="6" name="Line 7"/>
        <xdr:cNvSpPr>
          <a:spLocks/>
        </xdr:cNvSpPr>
      </xdr:nvSpPr>
      <xdr:spPr>
        <a:xfrm flipH="1">
          <a:off x="7667625" y="1895475"/>
          <a:ext cx="304800" cy="3524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34</xdr:row>
      <xdr:rowOff>133350</xdr:rowOff>
    </xdr:from>
    <xdr:to>
      <xdr:col>7</xdr:col>
      <xdr:colOff>609600</xdr:colOff>
      <xdr:row>34</xdr:row>
      <xdr:rowOff>133350</xdr:rowOff>
    </xdr:to>
    <xdr:sp>
      <xdr:nvSpPr>
        <xdr:cNvPr id="1" name="Line 11"/>
        <xdr:cNvSpPr>
          <a:spLocks/>
        </xdr:cNvSpPr>
      </xdr:nvSpPr>
      <xdr:spPr>
        <a:xfrm>
          <a:off x="4457700" y="6276975"/>
          <a:ext cx="457200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609600</xdr:colOff>
      <xdr:row>29</xdr:row>
      <xdr:rowOff>209550</xdr:rowOff>
    </xdr:to>
    <xdr:sp>
      <xdr:nvSpPr>
        <xdr:cNvPr id="2" name="Line 12"/>
        <xdr:cNvSpPr>
          <a:spLocks/>
        </xdr:cNvSpPr>
      </xdr:nvSpPr>
      <xdr:spPr>
        <a:xfrm flipH="1">
          <a:off x="3057525" y="5124450"/>
          <a:ext cx="314325" cy="2000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29</xdr:row>
      <xdr:rowOff>0</xdr:rowOff>
    </xdr:from>
    <xdr:to>
      <xdr:col>6</xdr:col>
      <xdr:colOff>428625</xdr:colOff>
      <xdr:row>30</xdr:row>
      <xdr:rowOff>0</xdr:rowOff>
    </xdr:to>
    <xdr:sp>
      <xdr:nvSpPr>
        <xdr:cNvPr id="3" name="Line 13"/>
        <xdr:cNvSpPr>
          <a:spLocks/>
        </xdr:cNvSpPr>
      </xdr:nvSpPr>
      <xdr:spPr>
        <a:xfrm flipH="1">
          <a:off x="4000500" y="5114925"/>
          <a:ext cx="47625" cy="2190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28</xdr:row>
      <xdr:rowOff>219075</xdr:rowOff>
    </xdr:from>
    <xdr:to>
      <xdr:col>8</xdr:col>
      <xdr:colOff>133350</xdr:colOff>
      <xdr:row>30</xdr:row>
      <xdr:rowOff>28575</xdr:rowOff>
    </xdr:to>
    <xdr:sp>
      <xdr:nvSpPr>
        <xdr:cNvPr id="4" name="Line 15"/>
        <xdr:cNvSpPr>
          <a:spLocks/>
        </xdr:cNvSpPr>
      </xdr:nvSpPr>
      <xdr:spPr>
        <a:xfrm>
          <a:off x="4743450" y="5095875"/>
          <a:ext cx="381000" cy="2667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228600</xdr:rowOff>
    </xdr:from>
    <xdr:to>
      <xdr:col>4</xdr:col>
      <xdr:colOff>571500</xdr:colOff>
      <xdr:row>30</xdr:row>
      <xdr:rowOff>9525</xdr:rowOff>
    </xdr:to>
    <xdr:sp>
      <xdr:nvSpPr>
        <xdr:cNvPr id="5" name="Line 58"/>
        <xdr:cNvSpPr>
          <a:spLocks/>
        </xdr:cNvSpPr>
      </xdr:nvSpPr>
      <xdr:spPr>
        <a:xfrm flipH="1">
          <a:off x="2114550" y="5105400"/>
          <a:ext cx="533400" cy="2381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45</xdr:row>
      <xdr:rowOff>9525</xdr:rowOff>
    </xdr:from>
    <xdr:to>
      <xdr:col>3</xdr:col>
      <xdr:colOff>114300</xdr:colOff>
      <xdr:row>46</xdr:row>
      <xdr:rowOff>85725</xdr:rowOff>
    </xdr:to>
    <xdr:sp>
      <xdr:nvSpPr>
        <xdr:cNvPr id="6" name="Oval 59"/>
        <xdr:cNvSpPr>
          <a:spLocks/>
        </xdr:cNvSpPr>
      </xdr:nvSpPr>
      <xdr:spPr>
        <a:xfrm>
          <a:off x="1219200" y="8067675"/>
          <a:ext cx="285750" cy="247650"/>
        </a:xfrm>
        <a:prstGeom prst="ellips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＋</a:t>
          </a:r>
        </a:p>
      </xdr:txBody>
    </xdr:sp>
    <xdr:clientData/>
  </xdr:twoCellAnchor>
  <xdr:twoCellAnchor>
    <xdr:from>
      <xdr:col>3</xdr:col>
      <xdr:colOff>247650</xdr:colOff>
      <xdr:row>45</xdr:row>
      <xdr:rowOff>57150</xdr:rowOff>
    </xdr:from>
    <xdr:to>
      <xdr:col>3</xdr:col>
      <xdr:colOff>561975</xdr:colOff>
      <xdr:row>45</xdr:row>
      <xdr:rowOff>123825</xdr:rowOff>
    </xdr:to>
    <xdr:sp>
      <xdr:nvSpPr>
        <xdr:cNvPr id="7" name="Line 60"/>
        <xdr:cNvSpPr>
          <a:spLocks/>
        </xdr:cNvSpPr>
      </xdr:nvSpPr>
      <xdr:spPr>
        <a:xfrm flipH="1">
          <a:off x="1638300" y="8115300"/>
          <a:ext cx="314325" cy="666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32</xdr:row>
      <xdr:rowOff>76200</xdr:rowOff>
    </xdr:from>
    <xdr:to>
      <xdr:col>4</xdr:col>
      <xdr:colOff>581025</xdr:colOff>
      <xdr:row>33</xdr:row>
      <xdr:rowOff>142875</xdr:rowOff>
    </xdr:to>
    <xdr:sp>
      <xdr:nvSpPr>
        <xdr:cNvPr id="8" name="Rectangle 61"/>
        <xdr:cNvSpPr>
          <a:spLocks/>
        </xdr:cNvSpPr>
      </xdr:nvSpPr>
      <xdr:spPr>
        <a:xfrm>
          <a:off x="1190625" y="5819775"/>
          <a:ext cx="14668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VLOOKUP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152400</xdr:colOff>
      <xdr:row>36</xdr:row>
      <xdr:rowOff>123825</xdr:rowOff>
    </xdr:from>
    <xdr:to>
      <xdr:col>7</xdr:col>
      <xdr:colOff>609600</xdr:colOff>
      <xdr:row>36</xdr:row>
      <xdr:rowOff>123825</xdr:rowOff>
    </xdr:to>
    <xdr:sp>
      <xdr:nvSpPr>
        <xdr:cNvPr id="9" name="Line 63"/>
        <xdr:cNvSpPr>
          <a:spLocks/>
        </xdr:cNvSpPr>
      </xdr:nvSpPr>
      <xdr:spPr>
        <a:xfrm>
          <a:off x="4457700" y="6600825"/>
          <a:ext cx="457200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38</xdr:row>
      <xdr:rowOff>114300</xdr:rowOff>
    </xdr:from>
    <xdr:to>
      <xdr:col>7</xdr:col>
      <xdr:colOff>609600</xdr:colOff>
      <xdr:row>38</xdr:row>
      <xdr:rowOff>114300</xdr:rowOff>
    </xdr:to>
    <xdr:sp>
      <xdr:nvSpPr>
        <xdr:cNvPr id="10" name="Line 64"/>
        <xdr:cNvSpPr>
          <a:spLocks/>
        </xdr:cNvSpPr>
      </xdr:nvSpPr>
      <xdr:spPr>
        <a:xfrm>
          <a:off x="4457700" y="6943725"/>
          <a:ext cx="457200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40</xdr:row>
      <xdr:rowOff>104775</xdr:rowOff>
    </xdr:from>
    <xdr:to>
      <xdr:col>7</xdr:col>
      <xdr:colOff>619125</xdr:colOff>
      <xdr:row>40</xdr:row>
      <xdr:rowOff>104775</xdr:rowOff>
    </xdr:to>
    <xdr:sp>
      <xdr:nvSpPr>
        <xdr:cNvPr id="11" name="Line 65"/>
        <xdr:cNvSpPr>
          <a:spLocks/>
        </xdr:cNvSpPr>
      </xdr:nvSpPr>
      <xdr:spPr>
        <a:xfrm>
          <a:off x="4467225" y="7267575"/>
          <a:ext cx="457200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23</xdr:row>
      <xdr:rowOff>0</xdr:rowOff>
    </xdr:from>
    <xdr:to>
      <xdr:col>7</xdr:col>
      <xdr:colOff>552450</xdr:colOff>
      <xdr:row>23</xdr:row>
      <xdr:rowOff>0</xdr:rowOff>
    </xdr:to>
    <xdr:sp>
      <xdr:nvSpPr>
        <xdr:cNvPr id="1" name="Rectangle 35"/>
        <xdr:cNvSpPr>
          <a:spLocks/>
        </xdr:cNvSpPr>
      </xdr:nvSpPr>
      <xdr:spPr>
        <a:xfrm>
          <a:off x="2114550" y="4400550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ｺﾝﾄﾛｰﾙを押しながらﾄﾞﾗｯｸﾞする(　+　が出る）</a:t>
          </a:r>
        </a:p>
      </xdr:txBody>
    </xdr:sp>
    <xdr:clientData/>
  </xdr:twoCellAnchor>
  <xdr:twoCellAnchor>
    <xdr:from>
      <xdr:col>2</xdr:col>
      <xdr:colOff>428625</xdr:colOff>
      <xdr:row>10</xdr:row>
      <xdr:rowOff>38100</xdr:rowOff>
    </xdr:from>
    <xdr:to>
      <xdr:col>3</xdr:col>
      <xdr:colOff>104775</xdr:colOff>
      <xdr:row>11</xdr:row>
      <xdr:rowOff>152400</xdr:rowOff>
    </xdr:to>
    <xdr:sp>
      <xdr:nvSpPr>
        <xdr:cNvPr id="2" name="Line 43"/>
        <xdr:cNvSpPr>
          <a:spLocks/>
        </xdr:cNvSpPr>
      </xdr:nvSpPr>
      <xdr:spPr>
        <a:xfrm flipH="1">
          <a:off x="1371600" y="1933575"/>
          <a:ext cx="361950" cy="2857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47625</xdr:rowOff>
    </xdr:from>
    <xdr:to>
      <xdr:col>4</xdr:col>
      <xdr:colOff>504825</xdr:colOff>
      <xdr:row>11</xdr:row>
      <xdr:rowOff>133350</xdr:rowOff>
    </xdr:to>
    <xdr:sp>
      <xdr:nvSpPr>
        <xdr:cNvPr id="3" name="Line 44"/>
        <xdr:cNvSpPr>
          <a:spLocks/>
        </xdr:cNvSpPr>
      </xdr:nvSpPr>
      <xdr:spPr>
        <a:xfrm flipH="1">
          <a:off x="2495550" y="1943100"/>
          <a:ext cx="314325" cy="2571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10</xdr:row>
      <xdr:rowOff>0</xdr:rowOff>
    </xdr:from>
    <xdr:to>
      <xdr:col>5</xdr:col>
      <xdr:colOff>504825</xdr:colOff>
      <xdr:row>11</xdr:row>
      <xdr:rowOff>123825</xdr:rowOff>
    </xdr:to>
    <xdr:sp>
      <xdr:nvSpPr>
        <xdr:cNvPr id="4" name="Line 45"/>
        <xdr:cNvSpPr>
          <a:spLocks/>
        </xdr:cNvSpPr>
      </xdr:nvSpPr>
      <xdr:spPr>
        <a:xfrm flipH="1">
          <a:off x="3505200" y="1895475"/>
          <a:ext cx="247650" cy="2952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9</xdr:row>
      <xdr:rowOff>209550</xdr:rowOff>
    </xdr:from>
    <xdr:to>
      <xdr:col>6</xdr:col>
      <xdr:colOff>419100</xdr:colOff>
      <xdr:row>11</xdr:row>
      <xdr:rowOff>152400</xdr:rowOff>
    </xdr:to>
    <xdr:sp>
      <xdr:nvSpPr>
        <xdr:cNvPr id="5" name="Line 46"/>
        <xdr:cNvSpPr>
          <a:spLocks/>
        </xdr:cNvSpPr>
      </xdr:nvSpPr>
      <xdr:spPr>
        <a:xfrm flipH="1">
          <a:off x="4248150" y="1885950"/>
          <a:ext cx="104775" cy="3333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13</xdr:row>
      <xdr:rowOff>133350</xdr:rowOff>
    </xdr:from>
    <xdr:to>
      <xdr:col>2</xdr:col>
      <xdr:colOff>590550</xdr:colOff>
      <xdr:row>14</xdr:row>
      <xdr:rowOff>161925</xdr:rowOff>
    </xdr:to>
    <xdr:sp>
      <xdr:nvSpPr>
        <xdr:cNvPr id="6" name="Rectangle 47"/>
        <xdr:cNvSpPr>
          <a:spLocks/>
        </xdr:cNvSpPr>
      </xdr:nvSpPr>
      <xdr:spPr>
        <a:xfrm>
          <a:off x="466725" y="2581275"/>
          <a:ext cx="1066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ＤＳＵＭ</a:t>
          </a:r>
        </a:p>
      </xdr:txBody>
    </xdr:sp>
    <xdr:clientData/>
  </xdr:twoCellAnchor>
  <xdr:twoCellAnchor>
    <xdr:from>
      <xdr:col>6</xdr:col>
      <xdr:colOff>47625</xdr:colOff>
      <xdr:row>19</xdr:row>
      <xdr:rowOff>123825</xdr:rowOff>
    </xdr:from>
    <xdr:to>
      <xdr:col>6</xdr:col>
      <xdr:colOff>381000</xdr:colOff>
      <xdr:row>19</xdr:row>
      <xdr:rowOff>133350</xdr:rowOff>
    </xdr:to>
    <xdr:sp>
      <xdr:nvSpPr>
        <xdr:cNvPr id="7" name="Line 50"/>
        <xdr:cNvSpPr>
          <a:spLocks/>
        </xdr:cNvSpPr>
      </xdr:nvSpPr>
      <xdr:spPr>
        <a:xfrm flipV="1">
          <a:off x="3981450" y="3790950"/>
          <a:ext cx="333375" cy="95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123825</xdr:rowOff>
    </xdr:from>
    <xdr:to>
      <xdr:col>6</xdr:col>
      <xdr:colOff>381000</xdr:colOff>
      <xdr:row>17</xdr:row>
      <xdr:rowOff>133350</xdr:rowOff>
    </xdr:to>
    <xdr:sp>
      <xdr:nvSpPr>
        <xdr:cNvPr id="8" name="Line 51"/>
        <xdr:cNvSpPr>
          <a:spLocks/>
        </xdr:cNvSpPr>
      </xdr:nvSpPr>
      <xdr:spPr>
        <a:xfrm flipV="1">
          <a:off x="3981450" y="3400425"/>
          <a:ext cx="333375" cy="95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123825</xdr:rowOff>
    </xdr:from>
    <xdr:to>
      <xdr:col>6</xdr:col>
      <xdr:colOff>381000</xdr:colOff>
      <xdr:row>15</xdr:row>
      <xdr:rowOff>133350</xdr:rowOff>
    </xdr:to>
    <xdr:sp>
      <xdr:nvSpPr>
        <xdr:cNvPr id="9" name="Line 52"/>
        <xdr:cNvSpPr>
          <a:spLocks/>
        </xdr:cNvSpPr>
      </xdr:nvSpPr>
      <xdr:spPr>
        <a:xfrm flipV="1">
          <a:off x="3981450" y="3009900"/>
          <a:ext cx="333375" cy="95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5</xdr:row>
      <xdr:rowOff>76200</xdr:rowOff>
    </xdr:from>
    <xdr:to>
      <xdr:col>9</xdr:col>
      <xdr:colOff>704850</xdr:colOff>
      <xdr:row>6</xdr:row>
      <xdr:rowOff>152400</xdr:rowOff>
    </xdr:to>
    <xdr:sp>
      <xdr:nvSpPr>
        <xdr:cNvPr id="1" name="Rectangle 5"/>
        <xdr:cNvSpPr>
          <a:spLocks/>
        </xdr:cNvSpPr>
      </xdr:nvSpPr>
      <xdr:spPr>
        <a:xfrm flipH="1">
          <a:off x="5638800" y="10191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11</xdr:row>
      <xdr:rowOff>0</xdr:rowOff>
    </xdr:from>
    <xdr:to>
      <xdr:col>10</xdr:col>
      <xdr:colOff>171450</xdr:colOff>
      <xdr:row>12</xdr:row>
      <xdr:rowOff>95250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6162675" y="197167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11</xdr:row>
      <xdr:rowOff>161925</xdr:rowOff>
    </xdr:from>
    <xdr:to>
      <xdr:col>9</xdr:col>
      <xdr:colOff>723900</xdr:colOff>
      <xdr:row>13</xdr:row>
      <xdr:rowOff>9525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5181600" y="213360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14</xdr:row>
      <xdr:rowOff>114300</xdr:rowOff>
    </xdr:from>
    <xdr:to>
      <xdr:col>1</xdr:col>
      <xdr:colOff>600075</xdr:colOff>
      <xdr:row>17</xdr:row>
      <xdr:rowOff>85725</xdr:rowOff>
    </xdr:to>
    <xdr:sp>
      <xdr:nvSpPr>
        <xdr:cNvPr id="1" name="Line 1"/>
        <xdr:cNvSpPr>
          <a:spLocks/>
        </xdr:cNvSpPr>
      </xdr:nvSpPr>
      <xdr:spPr>
        <a:xfrm>
          <a:off x="523875" y="3038475"/>
          <a:ext cx="476250" cy="5715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15</xdr:row>
      <xdr:rowOff>123825</xdr:rowOff>
    </xdr:from>
    <xdr:to>
      <xdr:col>1</xdr:col>
      <xdr:colOff>581025</xdr:colOff>
      <xdr:row>18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14350" y="3248025"/>
          <a:ext cx="466725" cy="5810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13</xdr:row>
      <xdr:rowOff>104775</xdr:rowOff>
    </xdr:from>
    <xdr:to>
      <xdr:col>12</xdr:col>
      <xdr:colOff>314325</xdr:colOff>
      <xdr:row>14</xdr:row>
      <xdr:rowOff>133350</xdr:rowOff>
    </xdr:to>
    <xdr:sp>
      <xdr:nvSpPr>
        <xdr:cNvPr id="3" name="Rectangle 6"/>
        <xdr:cNvSpPr>
          <a:spLocks/>
        </xdr:cNvSpPr>
      </xdr:nvSpPr>
      <xdr:spPr>
        <a:xfrm>
          <a:off x="6372225" y="2828925"/>
          <a:ext cx="1143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ＡＶＥＲＡＧＥ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6"/>
  <sheetViews>
    <sheetView tabSelected="1" workbookViewId="0" topLeftCell="A1">
      <selection activeCell="G5" sqref="G5"/>
    </sheetView>
  </sheetViews>
  <sheetFormatPr defaultColWidth="9.00390625" defaultRowHeight="13.5"/>
  <cols>
    <col min="1" max="7" width="9.00390625" style="31" customWidth="1"/>
    <col min="8" max="8" width="17.625" style="31" customWidth="1"/>
    <col min="9" max="9" width="10.25390625" style="31" customWidth="1"/>
    <col min="10" max="16384" width="9.00390625" style="31" customWidth="1"/>
  </cols>
  <sheetData>
    <row r="1" ht="21.75" customHeight="1"/>
    <row r="2" ht="9" customHeight="1"/>
    <row r="3" ht="9" customHeight="1"/>
    <row r="4" ht="9" customHeight="1"/>
    <row r="5" ht="9" customHeight="1"/>
    <row r="6" ht="9" customHeight="1"/>
    <row r="7" spans="1:8" ht="24.75" customHeight="1">
      <c r="A7" s="1" t="s">
        <v>112</v>
      </c>
      <c r="B7" s="1"/>
      <c r="C7" s="1"/>
      <c r="D7" s="1"/>
      <c r="E7" s="1"/>
      <c r="F7" s="1"/>
      <c r="G7" s="1"/>
      <c r="H7" s="1"/>
    </row>
    <row r="8" spans="1:8" ht="24.75" customHeight="1">
      <c r="A8" s="1" t="s">
        <v>133</v>
      </c>
      <c r="B8" s="1"/>
      <c r="C8" s="1"/>
      <c r="D8" s="1"/>
      <c r="E8" s="1"/>
      <c r="F8" s="1"/>
      <c r="G8" s="1"/>
      <c r="H8" s="1"/>
    </row>
    <row r="9" spans="1:8" ht="24.75" customHeight="1">
      <c r="A9" s="1" t="s">
        <v>111</v>
      </c>
      <c r="B9" s="1"/>
      <c r="C9" s="1"/>
      <c r="D9" s="1"/>
      <c r="E9" s="1"/>
      <c r="F9" s="1"/>
      <c r="G9" s="1"/>
      <c r="H9" s="1"/>
    </row>
    <row r="10" spans="1:9" ht="24.75" customHeight="1">
      <c r="A10" s="1" t="s">
        <v>110</v>
      </c>
      <c r="B10" s="1"/>
      <c r="C10" s="1"/>
      <c r="D10" s="1"/>
      <c r="E10" s="1"/>
      <c r="F10" s="1"/>
      <c r="G10" s="1"/>
      <c r="H10" s="1"/>
      <c r="I10" s="16"/>
    </row>
    <row r="11" spans="1:8" ht="24.75" customHeight="1">
      <c r="A11" s="1" t="s">
        <v>138</v>
      </c>
      <c r="B11" s="1"/>
      <c r="C11" s="1"/>
      <c r="D11" s="1"/>
      <c r="E11" s="1"/>
      <c r="F11" s="1"/>
      <c r="G11" s="1"/>
      <c r="H11" s="1"/>
    </row>
    <row r="12" s="1" customFormat="1" ht="24.75" customHeight="1">
      <c r="A12" s="1" t="s">
        <v>114</v>
      </c>
    </row>
    <row r="13" s="1" customFormat="1" ht="24.75" customHeight="1">
      <c r="A13" s="1" t="s">
        <v>113</v>
      </c>
    </row>
    <row r="14" spans="1:8" ht="24.75" customHeight="1">
      <c r="A14" s="1" t="s">
        <v>115</v>
      </c>
      <c r="B14" s="1"/>
      <c r="C14" s="1"/>
      <c r="D14" s="1"/>
      <c r="E14" s="1"/>
      <c r="F14" s="1"/>
      <c r="G14" s="1"/>
      <c r="H14" s="60" t="s">
        <v>79</v>
      </c>
    </row>
    <row r="16" ht="17.25">
      <c r="I16" s="32"/>
    </row>
  </sheetData>
  <printOptions horizontalCentered="1"/>
  <pageMargins left="0.3937007874015748" right="0.1968503937007874" top="0.984251968503937" bottom="0.7874015748031497" header="0.5118110236220472" footer="0.5118110236220472"/>
  <pageSetup orientation="portrait" paperSize="9" scale="11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G29" sqref="G29"/>
    </sheetView>
  </sheetViews>
  <sheetFormatPr defaultColWidth="9.00390625" defaultRowHeight="13.5"/>
  <cols>
    <col min="1" max="1" width="5.25390625" style="13" customWidth="1"/>
    <col min="2" max="9" width="9.00390625" style="2" customWidth="1"/>
    <col min="10" max="10" width="4.00390625" style="2" customWidth="1"/>
    <col min="11" max="15" width="6.625" style="2" customWidth="1"/>
    <col min="16" max="16" width="11.375" style="2" customWidth="1"/>
    <col min="17" max="16384" width="9.00390625" style="2" customWidth="1"/>
  </cols>
  <sheetData>
    <row r="1" spans="1:9" ht="25.5" customHeight="1" thickBot="1">
      <c r="A1" s="372" t="s">
        <v>76</v>
      </c>
      <c r="B1" s="372"/>
      <c r="C1" s="372"/>
      <c r="D1" s="372"/>
      <c r="E1" s="372"/>
      <c r="F1" s="372"/>
      <c r="G1" s="372"/>
      <c r="H1" s="372"/>
      <c r="I1" s="372"/>
    </row>
    <row r="2" spans="1:9" ht="15.75" customHeight="1" thickBot="1">
      <c r="A2" s="3"/>
      <c r="B2" s="3" t="s">
        <v>4</v>
      </c>
      <c r="C2" s="4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42</v>
      </c>
      <c r="I2" s="3" t="s">
        <v>23</v>
      </c>
    </row>
    <row r="3" spans="1:12" ht="15.75" customHeight="1" thickTop="1">
      <c r="A3" s="28" t="s">
        <v>29</v>
      </c>
      <c r="B3" s="6">
        <f>'⑤表色分'!J14</f>
        <v>35000</v>
      </c>
      <c r="C3" s="7">
        <f>'⑤表色分'!K14</f>
        <v>400</v>
      </c>
      <c r="D3" s="8">
        <f>'⑤表色分'!L14</f>
        <v>1800</v>
      </c>
      <c r="E3" s="8">
        <f>'⑤表色分'!M14</f>
        <v>0</v>
      </c>
      <c r="F3" s="8">
        <f>'⑤表色分'!N14</f>
        <v>0</v>
      </c>
      <c r="G3" s="8">
        <f>'⑤表色分'!O14</f>
        <v>620</v>
      </c>
      <c r="H3" s="8">
        <f>'⑤表色分'!P14</f>
        <v>0</v>
      </c>
      <c r="I3" s="47">
        <f>'⑤表色分'!Q14</f>
        <v>2820</v>
      </c>
      <c r="J3" s="99"/>
      <c r="K3" s="37"/>
      <c r="L3" s="34"/>
    </row>
    <row r="4" spans="1:12" ht="15.75" customHeight="1">
      <c r="A4" s="29" t="s">
        <v>30</v>
      </c>
      <c r="B4" s="10"/>
      <c r="C4" s="11"/>
      <c r="D4" s="12"/>
      <c r="E4" s="12"/>
      <c r="F4" s="12"/>
      <c r="G4" s="12"/>
      <c r="H4" s="12"/>
      <c r="I4" s="47"/>
      <c r="J4" s="34"/>
      <c r="K4" s="34"/>
      <c r="L4" s="34"/>
    </row>
    <row r="5" spans="1:12" ht="15.75" customHeight="1">
      <c r="A5" s="29" t="s">
        <v>31</v>
      </c>
      <c r="B5" s="10"/>
      <c r="C5" s="11"/>
      <c r="D5" s="12"/>
      <c r="E5" s="12"/>
      <c r="F5" s="12"/>
      <c r="G5" s="12"/>
      <c r="H5" s="12"/>
      <c r="I5" s="47"/>
      <c r="J5" s="34"/>
      <c r="K5" s="92"/>
      <c r="L5" s="34"/>
    </row>
    <row r="6" spans="1:12" ht="15.75" customHeight="1">
      <c r="A6" s="29" t="s">
        <v>32</v>
      </c>
      <c r="B6" s="10"/>
      <c r="C6" s="11"/>
      <c r="D6" s="12"/>
      <c r="E6" s="12"/>
      <c r="F6" s="12"/>
      <c r="G6" s="12"/>
      <c r="H6" s="12"/>
      <c r="I6" s="47"/>
      <c r="J6" s="34"/>
      <c r="K6" s="34"/>
      <c r="L6" s="34"/>
    </row>
    <row r="7" spans="1:12" ht="15.75" customHeight="1">
      <c r="A7" s="29" t="s">
        <v>33</v>
      </c>
      <c r="B7" s="10"/>
      <c r="C7" s="11"/>
      <c r="D7" s="12"/>
      <c r="E7" s="12"/>
      <c r="F7" s="12"/>
      <c r="G7" s="12"/>
      <c r="H7" s="12"/>
      <c r="I7" s="47"/>
      <c r="J7" s="34"/>
      <c r="K7" s="34"/>
      <c r="L7" s="34"/>
    </row>
    <row r="8" spans="1:12" ht="15.75" customHeight="1">
      <c r="A8" s="29" t="s">
        <v>34</v>
      </c>
      <c r="B8" s="10"/>
      <c r="C8" s="11"/>
      <c r="D8" s="12"/>
      <c r="E8" s="12"/>
      <c r="F8" s="12"/>
      <c r="G8" s="12"/>
      <c r="H8" s="12"/>
      <c r="I8" s="47"/>
      <c r="J8" s="34"/>
      <c r="K8" s="34"/>
      <c r="L8" s="34"/>
    </row>
    <row r="9" spans="1:13" ht="15.75" customHeight="1">
      <c r="A9" s="29" t="s">
        <v>35</v>
      </c>
      <c r="B9" s="10"/>
      <c r="C9" s="11"/>
      <c r="D9" s="12"/>
      <c r="E9" s="12"/>
      <c r="F9" s="12"/>
      <c r="G9" s="12"/>
      <c r="H9" s="12"/>
      <c r="I9" s="47"/>
      <c r="J9" s="34"/>
      <c r="K9" s="34"/>
      <c r="L9" s="34"/>
      <c r="M9" s="105"/>
    </row>
    <row r="10" spans="1:12" ht="15.75" customHeight="1">
      <c r="A10" s="29" t="s">
        <v>36</v>
      </c>
      <c r="B10" s="10"/>
      <c r="C10" s="11"/>
      <c r="D10" s="12"/>
      <c r="E10" s="12"/>
      <c r="F10" s="12"/>
      <c r="G10" s="12"/>
      <c r="H10" s="12"/>
      <c r="I10" s="47"/>
      <c r="J10" s="34"/>
      <c r="K10" s="34"/>
      <c r="L10" s="34"/>
    </row>
    <row r="11" spans="1:9" ht="15.75" customHeight="1">
      <c r="A11" s="29" t="s">
        <v>37</v>
      </c>
      <c r="B11" s="10"/>
      <c r="C11" s="11"/>
      <c r="D11" s="12"/>
      <c r="E11" s="12"/>
      <c r="F11" s="12"/>
      <c r="G11" s="12"/>
      <c r="H11" s="12"/>
      <c r="I11" s="47"/>
    </row>
    <row r="12" spans="1:9" ht="15.75" customHeight="1">
      <c r="A12" s="29" t="s">
        <v>38</v>
      </c>
      <c r="B12" s="10"/>
      <c r="C12" s="11"/>
      <c r="D12" s="12"/>
      <c r="E12" s="12"/>
      <c r="F12" s="12"/>
      <c r="G12" s="12"/>
      <c r="H12" s="12"/>
      <c r="I12" s="47"/>
    </row>
    <row r="13" spans="1:9" ht="15.75" customHeight="1">
      <c r="A13" s="29" t="s">
        <v>39</v>
      </c>
      <c r="B13" s="10"/>
      <c r="C13" s="11"/>
      <c r="D13" s="12"/>
      <c r="E13" s="12"/>
      <c r="F13" s="12"/>
      <c r="G13" s="12"/>
      <c r="H13" s="12"/>
      <c r="I13" s="47"/>
    </row>
    <row r="14" spans="1:9" ht="15.75" customHeight="1" thickBot="1">
      <c r="A14" s="30" t="s">
        <v>40</v>
      </c>
      <c r="B14" s="19"/>
      <c r="C14" s="20"/>
      <c r="D14" s="21"/>
      <c r="E14" s="21"/>
      <c r="F14" s="21"/>
      <c r="G14" s="21"/>
      <c r="H14" s="21"/>
      <c r="I14" s="47"/>
    </row>
    <row r="15" spans="1:15" ht="15.75" customHeight="1">
      <c r="A15" s="26" t="s">
        <v>14</v>
      </c>
      <c r="B15" s="293">
        <f>SUM(B3:B14)</f>
        <v>35000</v>
      </c>
      <c r="C15" s="48">
        <f aca="true" t="shared" si="0" ref="C15:I15">SUM(C3:C14)</f>
        <v>400</v>
      </c>
      <c r="D15" s="22">
        <f t="shared" si="0"/>
        <v>1800</v>
      </c>
      <c r="E15" s="22">
        <f t="shared" si="0"/>
        <v>0</v>
      </c>
      <c r="F15" s="22">
        <f t="shared" si="0"/>
        <v>0</v>
      </c>
      <c r="G15" s="22">
        <f t="shared" si="0"/>
        <v>620</v>
      </c>
      <c r="H15" s="67">
        <f t="shared" si="0"/>
        <v>0</v>
      </c>
      <c r="I15" s="69">
        <f t="shared" si="0"/>
        <v>2820</v>
      </c>
      <c r="J15" s="9"/>
      <c r="K15" s="262"/>
      <c r="L15" s="263"/>
      <c r="M15" s="263"/>
      <c r="N15" s="263"/>
      <c r="O15" s="264"/>
    </row>
    <row r="16" spans="1:15" ht="15.75" customHeight="1" thickBot="1">
      <c r="A16" s="27" t="s">
        <v>48</v>
      </c>
      <c r="B16" s="294">
        <f>AVERAGE(B3:B14)</f>
        <v>35000</v>
      </c>
      <c r="C16" s="44">
        <f aca="true" t="shared" si="1" ref="C16:I16">AVERAGE(C3:C14)</f>
        <v>400</v>
      </c>
      <c r="D16" s="23">
        <f t="shared" si="1"/>
        <v>1800</v>
      </c>
      <c r="E16" s="23">
        <f t="shared" si="1"/>
        <v>0</v>
      </c>
      <c r="F16" s="23">
        <f t="shared" si="1"/>
        <v>0</v>
      </c>
      <c r="G16" s="23">
        <f t="shared" si="1"/>
        <v>620</v>
      </c>
      <c r="H16" s="68">
        <f t="shared" si="1"/>
        <v>0</v>
      </c>
      <c r="I16" s="25">
        <f t="shared" si="1"/>
        <v>2820</v>
      </c>
      <c r="K16" s="265"/>
      <c r="L16" s="52" t="s">
        <v>239</v>
      </c>
      <c r="M16" s="373" t="s">
        <v>241</v>
      </c>
      <c r="N16" s="374"/>
      <c r="O16" s="266" t="s">
        <v>45</v>
      </c>
    </row>
    <row r="17" spans="2:15" ht="15.75" customHeight="1">
      <c r="B17" s="9"/>
      <c r="K17" s="265"/>
      <c r="L17" s="53"/>
      <c r="M17" s="51"/>
      <c r="N17" s="51"/>
      <c r="O17" s="266"/>
    </row>
    <row r="18" spans="1:16" ht="15.75" customHeight="1">
      <c r="A18" s="24" t="s">
        <v>14</v>
      </c>
      <c r="C18" s="245" t="s">
        <v>164</v>
      </c>
      <c r="D18" s="246"/>
      <c r="E18" s="14"/>
      <c r="F18" s="41" t="s">
        <v>242</v>
      </c>
      <c r="G18" s="14"/>
      <c r="H18" s="14"/>
      <c r="I18" s="15"/>
      <c r="K18" s="265"/>
      <c r="L18" s="53" t="s">
        <v>240</v>
      </c>
      <c r="M18" s="375"/>
      <c r="N18" s="376"/>
      <c r="O18" s="266" t="s">
        <v>45</v>
      </c>
      <c r="P18" s="292" t="s">
        <v>73</v>
      </c>
    </row>
    <row r="19" spans="1:15" ht="15.75" customHeight="1">
      <c r="A19" s="24" t="s">
        <v>48</v>
      </c>
      <c r="C19" s="18" t="s">
        <v>165</v>
      </c>
      <c r="D19" s="17"/>
      <c r="E19" s="17"/>
      <c r="F19" s="2" t="s">
        <v>243</v>
      </c>
      <c r="K19" s="265"/>
      <c r="L19" s="53"/>
      <c r="M19" s="51"/>
      <c r="N19" s="51"/>
      <c r="O19" s="266"/>
    </row>
    <row r="20" spans="1:15" ht="15.75" customHeight="1" thickBot="1">
      <c r="A20" s="24"/>
      <c r="C20" s="33"/>
      <c r="D20" s="34"/>
      <c r="E20" s="34"/>
      <c r="K20" s="268"/>
      <c r="L20" s="289"/>
      <c r="M20" s="290"/>
      <c r="N20" s="306" t="s">
        <v>244</v>
      </c>
      <c r="O20" s="291"/>
    </row>
    <row r="21" spans="1:15" ht="15.75" customHeight="1">
      <c r="A21" s="24"/>
      <c r="B21" s="13"/>
      <c r="C21" s="35"/>
      <c r="D21" s="34"/>
      <c r="E21" s="34"/>
      <c r="K21" s="51"/>
      <c r="L21" s="51"/>
      <c r="M21" s="51"/>
      <c r="N21" s="51"/>
      <c r="O21" s="51"/>
    </row>
    <row r="22" spans="2:15" ht="14.25">
      <c r="B22" s="16" t="s">
        <v>264</v>
      </c>
      <c r="C22" s="16"/>
      <c r="D22" s="16"/>
      <c r="E22" s="16"/>
      <c r="K22" s="51"/>
      <c r="L22" s="51"/>
      <c r="M22" s="51"/>
      <c r="N22" s="51"/>
      <c r="O22" s="51"/>
    </row>
    <row r="23" ht="9" customHeight="1"/>
    <row r="24" spans="1:12" ht="18" customHeight="1">
      <c r="A24" s="371" t="s">
        <v>256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</row>
    <row r="25" spans="1:5" ht="18" customHeight="1">
      <c r="A25" s="2" t="s">
        <v>255</v>
      </c>
      <c r="E25" s="336" t="s">
        <v>258</v>
      </c>
    </row>
    <row r="26" ht="18" customHeight="1"/>
  </sheetData>
  <mergeCells count="4">
    <mergeCell ref="A24:L24"/>
    <mergeCell ref="A1:I1"/>
    <mergeCell ref="M16:N16"/>
    <mergeCell ref="M18:N18"/>
  </mergeCells>
  <printOptions headings="1" horizontalCentered="1"/>
  <pageMargins left="0" right="0" top="0.7874015748031497" bottom="0" header="0.5118110236220472" footer="0.5118110236220472"/>
  <pageSetup horizontalDpi="600" verticalDpi="600" orientation="landscape" paperSize="9" scale="110" r:id="rId2"/>
  <headerFooter alignWithMargins="0">
    <oddHeader>&amp;R９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K11" sqref="K11:K12"/>
    </sheetView>
  </sheetViews>
  <sheetFormatPr defaultColWidth="9.00390625" defaultRowHeight="13.5"/>
  <cols>
    <col min="1" max="1" width="5.25390625" style="13" customWidth="1"/>
    <col min="2" max="10" width="9.00390625" style="2" customWidth="1"/>
    <col min="11" max="11" width="10.375" style="2" customWidth="1"/>
    <col min="12" max="12" width="2.00390625" style="2" customWidth="1"/>
    <col min="13" max="16384" width="9.00390625" style="2" customWidth="1"/>
  </cols>
  <sheetData>
    <row r="1" spans="1:9" ht="25.5" customHeight="1" thickBot="1">
      <c r="A1" s="372" t="s">
        <v>76</v>
      </c>
      <c r="B1" s="372"/>
      <c r="C1" s="372"/>
      <c r="D1" s="372"/>
      <c r="E1" s="372"/>
      <c r="F1" s="372"/>
      <c r="G1" s="372"/>
      <c r="H1" s="372"/>
      <c r="I1" s="372"/>
    </row>
    <row r="2" spans="1:9" ht="15.75" customHeight="1" thickBot="1">
      <c r="A2" s="3"/>
      <c r="B2" s="3" t="s">
        <v>4</v>
      </c>
      <c r="C2" s="4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42</v>
      </c>
      <c r="I2" s="3" t="s">
        <v>23</v>
      </c>
    </row>
    <row r="3" spans="1:12" ht="15.75" customHeight="1" thickTop="1">
      <c r="A3" s="28" t="s">
        <v>29</v>
      </c>
      <c r="B3" s="6">
        <f>'⑤表色分'!J14</f>
        <v>35000</v>
      </c>
      <c r="C3" s="7">
        <f>'⑤表色分'!K14</f>
        <v>400</v>
      </c>
      <c r="D3" s="8">
        <f>'⑤表色分'!L14</f>
        <v>1800</v>
      </c>
      <c r="E3" s="8">
        <f>'⑤表色分'!M14</f>
        <v>0</v>
      </c>
      <c r="F3" s="8">
        <f>'⑤表色分'!N14</f>
        <v>0</v>
      </c>
      <c r="G3" s="8">
        <f>'⑤表色分'!O14</f>
        <v>620</v>
      </c>
      <c r="H3" s="8">
        <f>'⑤表色分'!P14</f>
        <v>0</v>
      </c>
      <c r="I3" s="47">
        <f>'⑤表色分'!Q14</f>
        <v>2820</v>
      </c>
      <c r="J3" s="9"/>
      <c r="K3" s="37"/>
      <c r="L3" s="34"/>
    </row>
    <row r="4" spans="1:9" ht="15.75" customHeight="1">
      <c r="A4" s="29" t="s">
        <v>30</v>
      </c>
      <c r="B4" s="10"/>
      <c r="C4" s="11"/>
      <c r="D4" s="12"/>
      <c r="E4" s="12"/>
      <c r="F4" s="12"/>
      <c r="G4" s="12"/>
      <c r="H4" s="12"/>
      <c r="I4" s="47"/>
    </row>
    <row r="5" spans="1:9" ht="15.75" customHeight="1">
      <c r="A5" s="29" t="s">
        <v>31</v>
      </c>
      <c r="B5" s="10"/>
      <c r="C5" s="11"/>
      <c r="D5" s="12"/>
      <c r="E5" s="12"/>
      <c r="F5" s="12"/>
      <c r="G5" s="12"/>
      <c r="H5" s="12"/>
      <c r="I5" s="47"/>
    </row>
    <row r="6" spans="1:9" ht="15.75" customHeight="1">
      <c r="A6" s="29" t="s">
        <v>32</v>
      </c>
      <c r="B6" s="10"/>
      <c r="C6" s="11"/>
      <c r="D6" s="12"/>
      <c r="E6" s="12"/>
      <c r="F6" s="12"/>
      <c r="G6" s="12"/>
      <c r="H6" s="12"/>
      <c r="I6" s="47"/>
    </row>
    <row r="7" spans="1:9" ht="15.75" customHeight="1">
      <c r="A7" s="29" t="s">
        <v>33</v>
      </c>
      <c r="B7" s="10"/>
      <c r="C7" s="11"/>
      <c r="D7" s="12"/>
      <c r="E7" s="12"/>
      <c r="F7" s="12"/>
      <c r="G7" s="12"/>
      <c r="H7" s="12"/>
      <c r="I7" s="47"/>
    </row>
    <row r="8" spans="1:9" ht="15.75" customHeight="1">
      <c r="A8" s="29" t="s">
        <v>34</v>
      </c>
      <c r="B8" s="10"/>
      <c r="C8" s="11"/>
      <c r="D8" s="12"/>
      <c r="E8" s="12"/>
      <c r="F8" s="12"/>
      <c r="G8" s="12"/>
      <c r="H8" s="12"/>
      <c r="I8" s="47"/>
    </row>
    <row r="9" spans="1:9" ht="15.75" customHeight="1">
      <c r="A9" s="29" t="s">
        <v>35</v>
      </c>
      <c r="B9" s="10"/>
      <c r="C9" s="11"/>
      <c r="D9" s="12"/>
      <c r="E9" s="12"/>
      <c r="F9" s="12"/>
      <c r="G9" s="12"/>
      <c r="H9" s="12"/>
      <c r="I9" s="47"/>
    </row>
    <row r="10" spans="1:9" ht="15.75" customHeight="1">
      <c r="A10" s="29" t="s">
        <v>36</v>
      </c>
      <c r="B10" s="10"/>
      <c r="C10" s="11"/>
      <c r="D10" s="12"/>
      <c r="E10" s="12"/>
      <c r="F10" s="12"/>
      <c r="G10" s="12"/>
      <c r="H10" s="12"/>
      <c r="I10" s="47"/>
    </row>
    <row r="11" spans="1:9" ht="15.75" customHeight="1">
      <c r="A11" s="29" t="s">
        <v>37</v>
      </c>
      <c r="B11" s="10"/>
      <c r="C11" s="11"/>
      <c r="D11" s="12"/>
      <c r="E11" s="12"/>
      <c r="F11" s="12"/>
      <c r="G11" s="12"/>
      <c r="H11" s="12"/>
      <c r="I11" s="47"/>
    </row>
    <row r="12" spans="1:9" ht="15.75" customHeight="1">
      <c r="A12" s="29" t="s">
        <v>38</v>
      </c>
      <c r="B12" s="10"/>
      <c r="C12" s="11"/>
      <c r="D12" s="12"/>
      <c r="E12" s="12"/>
      <c r="F12" s="12"/>
      <c r="G12" s="12"/>
      <c r="H12" s="12"/>
      <c r="I12" s="47"/>
    </row>
    <row r="13" spans="1:9" ht="15.75" customHeight="1">
      <c r="A13" s="29" t="s">
        <v>39</v>
      </c>
      <c r="B13" s="10"/>
      <c r="C13" s="11"/>
      <c r="D13" s="12"/>
      <c r="E13" s="12"/>
      <c r="F13" s="12"/>
      <c r="G13" s="12"/>
      <c r="H13" s="12"/>
      <c r="I13" s="47"/>
    </row>
    <row r="14" spans="1:9" ht="15.75" customHeight="1" thickBot="1">
      <c r="A14" s="30" t="s">
        <v>40</v>
      </c>
      <c r="B14" s="19"/>
      <c r="C14" s="20"/>
      <c r="D14" s="21"/>
      <c r="E14" s="21"/>
      <c r="F14" s="21"/>
      <c r="G14" s="21"/>
      <c r="H14" s="21"/>
      <c r="I14" s="47"/>
    </row>
    <row r="15" spans="1:12" ht="15.75" customHeight="1">
      <c r="A15" s="26" t="s">
        <v>14</v>
      </c>
      <c r="B15" s="45">
        <f>SUM(B3:B14)</f>
        <v>35000</v>
      </c>
      <c r="C15" s="48">
        <f aca="true" t="shared" si="0" ref="C15:H15">SUM(C3:C14)</f>
        <v>400</v>
      </c>
      <c r="D15" s="22">
        <f t="shared" si="0"/>
        <v>1800</v>
      </c>
      <c r="E15" s="22">
        <f t="shared" si="0"/>
        <v>0</v>
      </c>
      <c r="F15" s="22">
        <f t="shared" si="0"/>
        <v>0</v>
      </c>
      <c r="G15" s="22">
        <f t="shared" si="0"/>
        <v>620</v>
      </c>
      <c r="H15" s="22">
        <f t="shared" si="0"/>
        <v>0</v>
      </c>
      <c r="I15" s="45">
        <f>SUM(I3:I14)</f>
        <v>2820</v>
      </c>
      <c r="J15" s="9"/>
      <c r="K15" s="37"/>
      <c r="L15" s="46"/>
    </row>
    <row r="16" spans="1:9" ht="15.75" customHeight="1" thickBot="1">
      <c r="A16" s="27" t="s">
        <v>48</v>
      </c>
      <c r="B16" s="25">
        <f>AVERAGE(B3:B14)</f>
        <v>35000</v>
      </c>
      <c r="C16" s="44">
        <f aca="true" t="shared" si="1" ref="C16:I16">AVERAGE(C3:C14)</f>
        <v>400</v>
      </c>
      <c r="D16" s="23">
        <f t="shared" si="1"/>
        <v>1800</v>
      </c>
      <c r="E16" s="23">
        <f t="shared" si="1"/>
        <v>0</v>
      </c>
      <c r="F16" s="23">
        <f t="shared" si="1"/>
        <v>0</v>
      </c>
      <c r="G16" s="23">
        <f t="shared" si="1"/>
        <v>620</v>
      </c>
      <c r="H16" s="23">
        <f t="shared" si="1"/>
        <v>0</v>
      </c>
      <c r="I16" s="25">
        <f t="shared" si="1"/>
        <v>2820</v>
      </c>
    </row>
    <row r="17" ht="15.75" customHeight="1">
      <c r="B17" s="9"/>
    </row>
    <row r="18" spans="1:12" ht="15.7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5" ht="15.75" customHeight="1">
      <c r="A19" s="2"/>
      <c r="E19" s="336"/>
    </row>
    <row r="20" spans="1:11" ht="15.75" customHeight="1">
      <c r="A20" s="36"/>
      <c r="B20" s="38"/>
      <c r="C20" s="39"/>
      <c r="D20" s="38"/>
      <c r="E20" s="38"/>
      <c r="F20" s="38"/>
      <c r="G20" s="38"/>
      <c r="H20" s="38"/>
      <c r="I20" s="38"/>
      <c r="J20" s="38"/>
      <c r="K20" s="38"/>
    </row>
    <row r="21" spans="1:11" ht="15.75" customHeight="1">
      <c r="A21" s="36"/>
      <c r="B21" s="36"/>
      <c r="C21" s="40"/>
      <c r="D21" s="38"/>
      <c r="E21" s="38"/>
      <c r="F21" s="38"/>
      <c r="G21" s="38"/>
      <c r="H21" s="38"/>
      <c r="I21" s="38"/>
      <c r="J21" s="38"/>
      <c r="K21" s="38"/>
    </row>
    <row r="22" spans="1:11" ht="13.5">
      <c r="A22" s="36"/>
      <c r="B22" s="38"/>
      <c r="C22" s="40"/>
      <c r="D22" s="38"/>
      <c r="E22" s="38"/>
      <c r="F22" s="38"/>
      <c r="G22" s="38"/>
      <c r="H22" s="38"/>
      <c r="I22" s="38"/>
      <c r="J22" s="38"/>
      <c r="K22" s="38"/>
    </row>
    <row r="23" spans="1:11" ht="13.5">
      <c r="A23" s="36"/>
      <c r="B23" s="41"/>
      <c r="C23" s="41"/>
      <c r="D23" s="41"/>
      <c r="E23" s="41"/>
      <c r="F23" s="41"/>
      <c r="G23" s="41"/>
      <c r="H23" s="41"/>
      <c r="I23" s="38"/>
      <c r="J23" s="38"/>
      <c r="K23" s="38"/>
    </row>
    <row r="24" spans="1:11" s="16" customFormat="1" ht="17.2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3.5">
      <c r="A25" s="36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3.5">
      <c r="A26" s="36"/>
      <c r="B26" s="38"/>
      <c r="C26" s="38"/>
      <c r="D26" s="38"/>
      <c r="E26" s="38"/>
      <c r="F26" s="38"/>
      <c r="G26" s="38"/>
      <c r="H26" s="38"/>
      <c r="I26" s="377"/>
      <c r="J26" s="377"/>
      <c r="K26" s="377"/>
    </row>
  </sheetData>
  <mergeCells count="2">
    <mergeCell ref="I26:K26"/>
    <mergeCell ref="A1:I1"/>
  </mergeCells>
  <printOptions horizontalCentered="1"/>
  <pageMargins left="0.5905511811023623" right="0" top="0.7874015748031497" bottom="0.1968503937007874" header="0.5118110236220472" footer="0.5118110236220472"/>
  <pageSetup horizontalDpi="600" verticalDpi="600" orientation="landscape" paperSize="9" scale="160" r:id="rId2"/>
  <headerFooter alignWithMargins="0">
    <oddHeader>&amp;R１０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G19" sqref="G19:I19"/>
    </sheetView>
  </sheetViews>
  <sheetFormatPr defaultColWidth="9.00390625" defaultRowHeight="13.5"/>
  <cols>
    <col min="1" max="2" width="4.625" style="2" customWidth="1"/>
    <col min="3" max="3" width="15.25390625" style="2" customWidth="1"/>
    <col min="4" max="6" width="9.00390625" style="2" customWidth="1"/>
    <col min="7" max="7" width="14.00390625" style="13" customWidth="1"/>
    <col min="8" max="9" width="9.00390625" style="2" customWidth="1"/>
    <col min="10" max="10" width="2.875" style="2" customWidth="1"/>
    <col min="11" max="16384" width="9.00390625" style="2" customWidth="1"/>
  </cols>
  <sheetData>
    <row r="1" spans="1:6" ht="18.75">
      <c r="A1" s="352" t="s">
        <v>57</v>
      </c>
      <c r="B1" s="352"/>
      <c r="C1" s="352"/>
      <c r="D1" s="352"/>
      <c r="E1" s="352"/>
      <c r="F1" s="352"/>
    </row>
    <row r="3" spans="1:6" ht="13.5">
      <c r="A3" s="76" t="s">
        <v>0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8" ht="13.5">
      <c r="A4" s="82"/>
      <c r="B4" s="126"/>
      <c r="C4" s="150" t="s">
        <v>18</v>
      </c>
      <c r="D4" s="163">
        <v>18000</v>
      </c>
      <c r="E4" s="218"/>
      <c r="F4" s="219"/>
      <c r="H4" s="220"/>
    </row>
    <row r="5" spans="1:8" ht="13.5">
      <c r="A5" s="82"/>
      <c r="B5" s="126"/>
      <c r="C5" s="150" t="s">
        <v>19</v>
      </c>
      <c r="D5" s="163">
        <v>25000</v>
      </c>
      <c r="E5" s="218"/>
      <c r="F5" s="219"/>
      <c r="H5" s="13"/>
    </row>
    <row r="6" spans="1:8" ht="13.5">
      <c r="A6" s="82"/>
      <c r="B6" s="126"/>
      <c r="C6" s="150" t="s">
        <v>20</v>
      </c>
      <c r="D6" s="163">
        <v>10000</v>
      </c>
      <c r="E6" s="218"/>
      <c r="F6" s="219"/>
      <c r="H6" s="220"/>
    </row>
    <row r="7" spans="1:6" ht="13.5">
      <c r="A7" s="82"/>
      <c r="B7" s="126"/>
      <c r="C7" s="150" t="s">
        <v>21</v>
      </c>
      <c r="D7" s="218"/>
      <c r="E7" s="163">
        <v>1800</v>
      </c>
      <c r="F7" s="219"/>
    </row>
    <row r="8" spans="1:8" ht="13.5">
      <c r="A8" s="82"/>
      <c r="B8" s="126"/>
      <c r="C8" s="150" t="s">
        <v>51</v>
      </c>
      <c r="D8" s="218"/>
      <c r="E8" s="163">
        <v>620</v>
      </c>
      <c r="F8" s="219"/>
      <c r="H8" s="220"/>
    </row>
    <row r="9" spans="1:8" ht="13.5">
      <c r="A9" s="82"/>
      <c r="B9" s="126"/>
      <c r="C9" s="150" t="s">
        <v>25</v>
      </c>
      <c r="D9" s="218"/>
      <c r="E9" s="163">
        <v>400</v>
      </c>
      <c r="F9" s="219"/>
      <c r="H9" s="64"/>
    </row>
    <row r="10" spans="1:8" ht="13.5">
      <c r="A10" s="82"/>
      <c r="B10" s="126"/>
      <c r="C10" s="150"/>
      <c r="D10" s="218"/>
      <c r="E10" s="163"/>
      <c r="F10" s="163"/>
      <c r="H10" s="220"/>
    </row>
    <row r="11" spans="1:8" ht="13.5">
      <c r="A11" s="82"/>
      <c r="B11" s="126"/>
      <c r="C11" s="150"/>
      <c r="D11" s="218"/>
      <c r="E11" s="218"/>
      <c r="F11" s="163"/>
      <c r="H11" s="107"/>
    </row>
    <row r="12" spans="1:6" ht="13.5">
      <c r="A12" s="82"/>
      <c r="B12" s="126"/>
      <c r="C12" s="150"/>
      <c r="D12" s="218"/>
      <c r="E12" s="218"/>
      <c r="F12" s="93"/>
    </row>
    <row r="13" spans="1:9" ht="13.5">
      <c r="A13" s="82"/>
      <c r="B13" s="126"/>
      <c r="C13" s="150"/>
      <c r="D13" s="218"/>
      <c r="E13" s="218"/>
      <c r="F13" s="93"/>
      <c r="H13" s="13"/>
      <c r="I13" s="13"/>
    </row>
    <row r="14" spans="1:9" ht="13.5">
      <c r="A14" s="82"/>
      <c r="B14" s="126"/>
      <c r="C14" s="150"/>
      <c r="D14" s="218"/>
      <c r="E14" s="218"/>
      <c r="F14" s="93"/>
      <c r="H14" s="221"/>
      <c r="I14" s="221"/>
    </row>
    <row r="15" spans="1:6" ht="13.5">
      <c r="A15" s="82"/>
      <c r="B15" s="126"/>
      <c r="C15" s="150"/>
      <c r="D15" s="218"/>
      <c r="E15" s="218"/>
      <c r="F15" s="163"/>
    </row>
    <row r="16" spans="1:6" ht="13.5">
      <c r="A16" s="82"/>
      <c r="B16" s="126"/>
      <c r="C16" s="150"/>
      <c r="D16" s="218"/>
      <c r="E16" s="218"/>
      <c r="F16" s="163"/>
    </row>
    <row r="17" spans="1:9" ht="13.5">
      <c r="A17" s="82"/>
      <c r="B17" s="126"/>
      <c r="C17" s="150"/>
      <c r="D17" s="218"/>
      <c r="E17" s="218"/>
      <c r="F17" s="163"/>
      <c r="H17" s="348"/>
      <c r="I17" s="348"/>
    </row>
    <row r="18" spans="1:9" ht="13.5">
      <c r="A18" s="82"/>
      <c r="B18" s="126"/>
      <c r="C18" s="150"/>
      <c r="D18" s="218"/>
      <c r="E18" s="218"/>
      <c r="F18" s="163"/>
      <c r="G18" s="349"/>
      <c r="H18" s="350"/>
      <c r="I18" s="350"/>
    </row>
    <row r="19" spans="1:9" ht="13.5">
      <c r="A19" s="82"/>
      <c r="B19" s="126"/>
      <c r="C19" s="150"/>
      <c r="D19" s="218"/>
      <c r="E19" s="218"/>
      <c r="F19" s="163"/>
      <c r="G19" s="351"/>
      <c r="H19" s="348"/>
      <c r="I19" s="348"/>
    </row>
    <row r="20" spans="1:6" ht="13.5">
      <c r="A20" s="82"/>
      <c r="B20" s="126"/>
      <c r="C20" s="150"/>
      <c r="D20" s="218"/>
      <c r="E20" s="218"/>
      <c r="F20" s="163"/>
    </row>
    <row r="21" spans="1:7" ht="13.5">
      <c r="A21" s="82"/>
      <c r="B21" s="126"/>
      <c r="C21" s="150"/>
      <c r="D21" s="218"/>
      <c r="E21" s="218"/>
      <c r="F21" s="163"/>
      <c r="G21" s="202"/>
    </row>
    <row r="22" spans="1:6" ht="13.5">
      <c r="A22" s="82"/>
      <c r="B22" s="126"/>
      <c r="C22" s="150"/>
      <c r="D22" s="218"/>
      <c r="E22" s="218"/>
      <c r="F22" s="163"/>
    </row>
    <row r="23" spans="1:8" ht="13.5">
      <c r="A23" s="82"/>
      <c r="B23" s="126"/>
      <c r="C23" s="150"/>
      <c r="D23" s="218"/>
      <c r="E23" s="218"/>
      <c r="F23" s="163"/>
      <c r="H23" s="9"/>
    </row>
    <row r="24" spans="1:8" ht="14.25" thickBot="1">
      <c r="A24" s="82"/>
      <c r="B24" s="126"/>
      <c r="C24" s="150"/>
      <c r="D24" s="222"/>
      <c r="E24" s="222"/>
      <c r="F24" s="165"/>
      <c r="H24" s="63"/>
    </row>
    <row r="25" spans="1:6" ht="13.5">
      <c r="A25" s="82"/>
      <c r="B25" s="126"/>
      <c r="C25" s="126" t="s">
        <v>52</v>
      </c>
      <c r="D25" s="160"/>
      <c r="E25" s="160"/>
      <c r="F25" s="159"/>
    </row>
  </sheetData>
  <mergeCells count="4">
    <mergeCell ref="H17:I17"/>
    <mergeCell ref="G18:I18"/>
    <mergeCell ref="G19:I19"/>
    <mergeCell ref="A1:F1"/>
  </mergeCells>
  <printOptions headings="1" horizontalCentered="1"/>
  <pageMargins left="0.984251968503937" right="0" top="0.984251968503937" bottom="0.7874015748031497" header="0.5118110236220472" footer="0.5118110236220472"/>
  <pageSetup horizontalDpi="600" verticalDpi="600" orientation="landscape" paperSize="9" scale="140" r:id="rId1"/>
  <headerFooter alignWithMargins="0">
    <oddHeader>&amp;R１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SheetLayoutView="100" workbookViewId="0" topLeftCell="A1">
      <selection activeCell="I31" sqref="I31"/>
    </sheetView>
  </sheetViews>
  <sheetFormatPr defaultColWidth="9.00390625" defaultRowHeight="13.5"/>
  <cols>
    <col min="1" max="1" width="4.50390625" style="13" customWidth="1"/>
    <col min="2" max="2" width="5.25390625" style="13" bestFit="1" customWidth="1"/>
    <col min="3" max="3" width="14.75390625" style="2" customWidth="1"/>
    <col min="4" max="4" width="9.00390625" style="2" customWidth="1"/>
    <col min="5" max="5" width="9.50390625" style="2" bestFit="1" customWidth="1"/>
    <col min="6" max="6" width="8.125" style="2" customWidth="1"/>
    <col min="7" max="7" width="3.75390625" style="2" customWidth="1"/>
    <col min="8" max="8" width="7.50390625" style="2" customWidth="1"/>
    <col min="9" max="9" width="10.625" style="2" customWidth="1"/>
    <col min="10" max="10" width="2.125" style="2" customWidth="1"/>
    <col min="11" max="11" width="10.125" style="2" customWidth="1"/>
    <col min="12" max="13" width="6.625" style="2" customWidth="1"/>
    <col min="14" max="14" width="13.375" style="13" customWidth="1"/>
    <col min="15" max="15" width="11.75390625" style="2" customWidth="1"/>
    <col min="16" max="17" width="9.00390625" style="2" customWidth="1"/>
    <col min="18" max="18" width="9.875" style="2" bestFit="1" customWidth="1"/>
    <col min="19" max="16384" width="9.00390625" style="2" customWidth="1"/>
  </cols>
  <sheetData>
    <row r="1" spans="1:8" ht="18.75">
      <c r="A1" s="352" t="s">
        <v>57</v>
      </c>
      <c r="B1" s="352"/>
      <c r="C1" s="352"/>
      <c r="D1" s="352"/>
      <c r="E1" s="352"/>
      <c r="F1" s="352"/>
      <c r="G1" s="71"/>
      <c r="H1" s="71"/>
    </row>
    <row r="2" spans="5:20" ht="13.5">
      <c r="E2" s="357">
        <f ca="1">TODAY()</f>
        <v>38136</v>
      </c>
      <c r="F2" s="357"/>
      <c r="G2" s="72"/>
      <c r="H2" s="36" t="s">
        <v>140</v>
      </c>
      <c r="I2" s="73">
        <f ca="1">TODAY()</f>
        <v>38136</v>
      </c>
      <c r="J2" s="74"/>
      <c r="K2" s="75" t="s">
        <v>141</v>
      </c>
      <c r="L2" s="56"/>
      <c r="M2" s="34"/>
      <c r="N2" s="36"/>
      <c r="O2" s="36"/>
      <c r="P2" s="36"/>
      <c r="Q2" s="36"/>
      <c r="R2" s="36"/>
      <c r="S2" s="36"/>
      <c r="T2" s="36"/>
    </row>
    <row r="3" spans="1:20" ht="15" customHeight="1">
      <c r="A3" s="76" t="s">
        <v>0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  <c r="G3" s="24"/>
      <c r="H3" s="36"/>
      <c r="I3" s="38"/>
      <c r="J3" s="38"/>
      <c r="K3" s="38"/>
      <c r="L3" s="38"/>
      <c r="M3" s="38"/>
      <c r="O3" s="36"/>
      <c r="P3" s="36"/>
      <c r="Q3" s="36"/>
      <c r="R3" s="36"/>
      <c r="S3" s="36"/>
      <c r="T3" s="356"/>
    </row>
    <row r="4" spans="1:20" ht="15" customHeight="1">
      <c r="A4" s="251">
        <v>37987</v>
      </c>
      <c r="B4" s="275" t="str">
        <f aca="true" t="shared" si="0" ref="B4:B9">TEXT(A4,"ａａａ")</f>
        <v>木</v>
      </c>
      <c r="C4" s="78" t="s">
        <v>18</v>
      </c>
      <c r="D4" s="12">
        <v>18000</v>
      </c>
      <c r="E4" s="12"/>
      <c r="F4" s="79">
        <f>D4</f>
        <v>18000</v>
      </c>
      <c r="G4" s="14"/>
      <c r="H4" s="80" t="s">
        <v>142</v>
      </c>
      <c r="I4" s="81">
        <v>18000</v>
      </c>
      <c r="J4" s="41"/>
      <c r="K4" s="307" t="s">
        <v>143</v>
      </c>
      <c r="L4" s="41"/>
      <c r="M4" s="41"/>
      <c r="O4" s="38"/>
      <c r="P4" s="38"/>
      <c r="Q4" s="38"/>
      <c r="R4" s="38"/>
      <c r="S4" s="38"/>
      <c r="T4" s="356"/>
    </row>
    <row r="5" spans="1:20" ht="15" customHeight="1">
      <c r="A5" s="82" t="s">
        <v>144</v>
      </c>
      <c r="B5" s="76" t="str">
        <f t="shared" si="0"/>
        <v>〃</v>
      </c>
      <c r="C5" s="78" t="s">
        <v>19</v>
      </c>
      <c r="D5" s="309">
        <v>25000</v>
      </c>
      <c r="E5" s="312"/>
      <c r="F5" s="84">
        <f>F4+D5-E5</f>
        <v>43000</v>
      </c>
      <c r="G5" s="14"/>
      <c r="H5" s="13"/>
      <c r="I5" s="9"/>
      <c r="O5" s="41"/>
      <c r="P5" s="41"/>
      <c r="Q5" s="41"/>
      <c r="R5" s="41"/>
      <c r="S5" s="41"/>
      <c r="T5" s="85"/>
    </row>
    <row r="6" spans="1:20" ht="15" customHeight="1">
      <c r="A6" s="82">
        <v>37988</v>
      </c>
      <c r="B6" s="76" t="str">
        <f t="shared" si="0"/>
        <v>金</v>
      </c>
      <c r="C6" s="78" t="s">
        <v>20</v>
      </c>
      <c r="D6" s="309">
        <v>10000</v>
      </c>
      <c r="E6" s="312"/>
      <c r="F6" s="276">
        <f>F5+D6-E6</f>
        <v>53000</v>
      </c>
      <c r="G6" s="14"/>
      <c r="H6" s="13" t="s">
        <v>145</v>
      </c>
      <c r="I6" s="86">
        <v>43000</v>
      </c>
      <c r="J6" s="34"/>
      <c r="K6" s="87" t="s">
        <v>146</v>
      </c>
      <c r="L6" s="88"/>
      <c r="M6" s="34"/>
      <c r="T6" s="9"/>
    </row>
    <row r="7" spans="1:21" ht="15" customHeight="1">
      <c r="A7" s="82">
        <v>37989</v>
      </c>
      <c r="B7" s="76" t="str">
        <f t="shared" si="0"/>
        <v>土</v>
      </c>
      <c r="C7" s="78" t="s">
        <v>21</v>
      </c>
      <c r="D7" s="83"/>
      <c r="E7" s="313">
        <v>1800</v>
      </c>
      <c r="F7" s="276">
        <f>F6+D7-E7</f>
        <v>51200</v>
      </c>
      <c r="G7" s="14"/>
      <c r="T7" s="89"/>
      <c r="U7" s="34"/>
    </row>
    <row r="8" spans="1:14" ht="15" customHeight="1">
      <c r="A8" s="82" t="s">
        <v>147</v>
      </c>
      <c r="B8" s="76" t="str">
        <f t="shared" si="0"/>
        <v>〃</v>
      </c>
      <c r="C8" s="78" t="s">
        <v>51</v>
      </c>
      <c r="D8" s="83"/>
      <c r="E8" s="313">
        <v>620</v>
      </c>
      <c r="F8" s="276">
        <f>F7+D8-E8</f>
        <v>50580</v>
      </c>
      <c r="G8" s="14"/>
      <c r="H8" s="13" t="s">
        <v>148</v>
      </c>
      <c r="I8" s="101">
        <v>53000</v>
      </c>
      <c r="J8" s="13"/>
      <c r="K8" s="86">
        <v>43000</v>
      </c>
      <c r="N8" s="63" t="s">
        <v>68</v>
      </c>
    </row>
    <row r="9" spans="1:20" ht="15" customHeight="1">
      <c r="A9" s="82">
        <v>37990</v>
      </c>
      <c r="B9" s="76" t="str">
        <f t="shared" si="0"/>
        <v>日</v>
      </c>
      <c r="C9" s="78" t="s">
        <v>25</v>
      </c>
      <c r="D9" s="83"/>
      <c r="E9" s="313">
        <v>400</v>
      </c>
      <c r="F9" s="276">
        <f>F8+D9-E9</f>
        <v>50180</v>
      </c>
      <c r="G9" s="14"/>
      <c r="H9" s="261"/>
      <c r="O9" s="34"/>
      <c r="T9" s="91"/>
    </row>
    <row r="10" spans="1:17" ht="15" customHeight="1">
      <c r="A10" s="82"/>
      <c r="B10" s="76"/>
      <c r="C10" s="78"/>
      <c r="D10" s="83"/>
      <c r="E10" s="312"/>
      <c r="F10" s="12"/>
      <c r="G10" s="90"/>
      <c r="H10" s="13" t="s">
        <v>198</v>
      </c>
      <c r="I10" s="94">
        <v>35000</v>
      </c>
      <c r="K10" s="310" t="s">
        <v>199</v>
      </c>
      <c r="L10" s="311"/>
      <c r="M10" s="95"/>
      <c r="Q10" s="92"/>
    </row>
    <row r="11" spans="1:13" ht="15" customHeight="1">
      <c r="A11" s="82"/>
      <c r="B11" s="76"/>
      <c r="C11" s="78"/>
      <c r="D11" s="83"/>
      <c r="E11" s="312"/>
      <c r="F11" s="12"/>
      <c r="G11" s="90"/>
      <c r="H11" s="80"/>
      <c r="K11" s="96"/>
      <c r="L11" s="97"/>
      <c r="M11" s="97"/>
    </row>
    <row r="12" spans="1:13" ht="15" customHeight="1">
      <c r="A12" s="82"/>
      <c r="B12" s="76"/>
      <c r="C12" s="78"/>
      <c r="D12" s="83"/>
      <c r="E12" s="312"/>
      <c r="F12" s="93"/>
      <c r="G12" s="80"/>
      <c r="H12" s="13" t="s">
        <v>200</v>
      </c>
      <c r="I12" s="98">
        <v>2820</v>
      </c>
      <c r="K12" s="314" t="s">
        <v>246</v>
      </c>
      <c r="L12" s="315"/>
      <c r="M12" s="95"/>
    </row>
    <row r="13" spans="1:15" ht="15" customHeight="1">
      <c r="A13" s="82"/>
      <c r="B13" s="76"/>
      <c r="C13" s="78"/>
      <c r="D13" s="83"/>
      <c r="E13" s="312"/>
      <c r="F13" s="93"/>
      <c r="G13" s="80"/>
      <c r="H13" s="90"/>
      <c r="K13" s="100"/>
      <c r="L13" s="100"/>
      <c r="M13" s="100"/>
      <c r="O13" s="34"/>
    </row>
    <row r="14" spans="1:14" ht="15" customHeight="1">
      <c r="A14" s="82"/>
      <c r="B14" s="76"/>
      <c r="C14" s="78"/>
      <c r="D14" s="83"/>
      <c r="E14" s="312"/>
      <c r="F14" s="93"/>
      <c r="G14" s="80"/>
      <c r="H14" s="13" t="s">
        <v>201</v>
      </c>
      <c r="I14" s="332">
        <v>50180</v>
      </c>
      <c r="K14" s="308" t="s">
        <v>202</v>
      </c>
      <c r="L14" s="321"/>
      <c r="M14" s="95"/>
      <c r="N14" s="99"/>
    </row>
    <row r="15" spans="1:7" ht="15" customHeight="1">
      <c r="A15" s="82"/>
      <c r="B15" s="76"/>
      <c r="C15" s="78"/>
      <c r="D15" s="83"/>
      <c r="E15" s="312"/>
      <c r="F15" s="12"/>
      <c r="G15" s="90"/>
    </row>
    <row r="16" spans="1:13" ht="15" customHeight="1">
      <c r="A16" s="82"/>
      <c r="B16" s="76"/>
      <c r="C16" s="78"/>
      <c r="D16" s="83"/>
      <c r="E16" s="312"/>
      <c r="F16" s="12"/>
      <c r="G16" s="90"/>
      <c r="H16" s="13" t="s">
        <v>203</v>
      </c>
      <c r="I16" s="272" t="s">
        <v>8</v>
      </c>
      <c r="J16" s="100"/>
      <c r="K16" s="273" t="s">
        <v>213</v>
      </c>
      <c r="L16" s="274"/>
      <c r="M16" s="278"/>
    </row>
    <row r="17" spans="1:7" ht="15" customHeight="1">
      <c r="A17" s="82"/>
      <c r="B17" s="76"/>
      <c r="C17" s="78"/>
      <c r="D17" s="83"/>
      <c r="E17" s="312"/>
      <c r="F17" s="12"/>
      <c r="G17" s="90"/>
    </row>
    <row r="18" spans="1:9" ht="15" customHeight="1">
      <c r="A18" s="82"/>
      <c r="B18" s="76"/>
      <c r="C18" s="78"/>
      <c r="D18" s="83"/>
      <c r="E18" s="312"/>
      <c r="F18" s="12"/>
      <c r="G18" s="90"/>
      <c r="H18" s="354" t="s">
        <v>233</v>
      </c>
      <c r="I18" s="355"/>
    </row>
    <row r="19" spans="1:9" ht="15" customHeight="1">
      <c r="A19" s="82"/>
      <c r="B19" s="76"/>
      <c r="C19" s="78"/>
      <c r="D19" s="83"/>
      <c r="E19" s="312"/>
      <c r="F19" s="12"/>
      <c r="G19" s="90"/>
      <c r="H19" s="355"/>
      <c r="I19" s="355"/>
    </row>
    <row r="20" spans="1:14" ht="15" customHeight="1">
      <c r="A20" s="82"/>
      <c r="B20" s="76"/>
      <c r="C20" s="78"/>
      <c r="D20" s="83"/>
      <c r="E20" s="312"/>
      <c r="F20" s="12"/>
      <c r="G20" s="90"/>
      <c r="N20" s="24"/>
    </row>
    <row r="21" spans="1:14" ht="15" customHeight="1">
      <c r="A21" s="82"/>
      <c r="B21" s="76"/>
      <c r="C21" s="78"/>
      <c r="D21" s="83"/>
      <c r="E21" s="312"/>
      <c r="F21" s="12"/>
      <c r="G21" s="90"/>
      <c r="N21" s="24"/>
    </row>
    <row r="22" spans="1:14" ht="15" customHeight="1">
      <c r="A22" s="82"/>
      <c r="B22" s="76"/>
      <c r="C22" s="78"/>
      <c r="D22" s="83"/>
      <c r="E22" s="312"/>
      <c r="F22" s="12"/>
      <c r="G22" s="90"/>
      <c r="H22" s="2" t="s">
        <v>197</v>
      </c>
      <c r="I22" s="13"/>
      <c r="N22" s="24"/>
    </row>
    <row r="23" spans="1:14" ht="15" customHeight="1">
      <c r="A23" s="82"/>
      <c r="B23" s="76"/>
      <c r="C23" s="78"/>
      <c r="D23" s="83"/>
      <c r="E23" s="312"/>
      <c r="F23" s="12"/>
      <c r="G23" s="90"/>
      <c r="N23" s="24"/>
    </row>
    <row r="24" spans="1:11" ht="15" customHeight="1">
      <c r="A24" s="82"/>
      <c r="B24" s="76"/>
      <c r="C24" s="78"/>
      <c r="D24" s="83"/>
      <c r="E24" s="312"/>
      <c r="F24" s="12"/>
      <c r="G24" s="90"/>
      <c r="H24" s="2" t="s">
        <v>253</v>
      </c>
      <c r="K24" s="105"/>
    </row>
    <row r="25" spans="1:14" ht="15" customHeight="1">
      <c r="A25" s="82"/>
      <c r="B25" s="76"/>
      <c r="C25" s="76" t="s">
        <v>52</v>
      </c>
      <c r="D25" s="283">
        <f>SUM(D5:D24)</f>
        <v>35000</v>
      </c>
      <c r="E25" s="284">
        <f>SUM(E5:E24)</f>
        <v>2820</v>
      </c>
      <c r="F25" s="316">
        <f>D4+D25-E25</f>
        <v>50180</v>
      </c>
      <c r="G25" s="14"/>
      <c r="H25" s="106" t="s">
        <v>259</v>
      </c>
      <c r="I25" s="38"/>
      <c r="J25" s="103"/>
      <c r="K25" s="104"/>
      <c r="L25" s="38"/>
      <c r="M25" s="285"/>
      <c r="N25" s="237"/>
    </row>
    <row r="26" spans="4:14" ht="13.5" customHeight="1">
      <c r="D26" s="9"/>
      <c r="G26" s="38"/>
      <c r="H26" s="36"/>
      <c r="I26" s="36"/>
      <c r="J26" s="38"/>
      <c r="K26" s="38"/>
      <c r="L26" s="38"/>
      <c r="M26" s="38"/>
      <c r="N26" s="36"/>
    </row>
    <row r="27" spans="1:13" ht="13.5">
      <c r="A27" s="24"/>
      <c r="B27" s="24"/>
      <c r="C27" s="51"/>
      <c r="H27" s="51"/>
      <c r="I27" s="51"/>
      <c r="J27" s="51"/>
      <c r="K27" s="51"/>
      <c r="L27" s="51"/>
      <c r="M27" s="51"/>
    </row>
    <row r="28" spans="2:13" ht="13.5">
      <c r="B28" s="24"/>
      <c r="C28" s="51"/>
      <c r="H28" s="51"/>
      <c r="I28" s="51"/>
      <c r="J28" s="51"/>
      <c r="K28" s="51"/>
      <c r="L28" s="107"/>
      <c r="M28" s="51"/>
    </row>
    <row r="29" spans="2:3" ht="13.5">
      <c r="B29" s="24"/>
      <c r="C29" s="51"/>
    </row>
    <row r="30" spans="2:3" ht="13.5">
      <c r="B30" s="24"/>
      <c r="C30" s="51"/>
    </row>
    <row r="31" spans="2:6" ht="13.5">
      <c r="B31" s="24"/>
      <c r="C31" s="51"/>
      <c r="E31" s="353"/>
      <c r="F31" s="353"/>
    </row>
    <row r="32" spans="2:3" ht="13.5">
      <c r="B32" s="24"/>
      <c r="C32" s="51"/>
    </row>
    <row r="33" spans="2:5" ht="13.5">
      <c r="B33" s="24"/>
      <c r="C33" s="51"/>
      <c r="E33" s="108"/>
    </row>
  </sheetData>
  <mergeCells count="5">
    <mergeCell ref="E31:F31"/>
    <mergeCell ref="A1:F1"/>
    <mergeCell ref="H18:I19"/>
    <mergeCell ref="T3:T4"/>
    <mergeCell ref="E2:F2"/>
  </mergeCells>
  <printOptions headings="1" horizontalCentered="1"/>
  <pageMargins left="0" right="0" top="0.984251968503937" bottom="0" header="0.5118110236220472" footer="0.5118110236220472"/>
  <pageSetup horizontalDpi="600" verticalDpi="600" orientation="landscape" paperSize="9" scale="110" r:id="rId2"/>
  <headerFooter alignWithMargins="0">
    <oddHeader>&amp;R２</oddHeader>
  </headerFooter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="85" zoomScaleNormal="85" zoomScaleSheetLayoutView="100" workbookViewId="0" topLeftCell="A1">
      <selection activeCell="I37" sqref="I37"/>
    </sheetView>
  </sheetViews>
  <sheetFormatPr defaultColWidth="9.00390625" defaultRowHeight="13.5"/>
  <cols>
    <col min="1" max="1" width="3.625" style="63" customWidth="1"/>
    <col min="2" max="2" width="4.25390625" style="13" customWidth="1"/>
    <col min="3" max="3" width="4.625" style="2" customWidth="1"/>
    <col min="4" max="6" width="9.00390625" style="2" customWidth="1"/>
    <col min="7" max="7" width="11.00390625" style="2" customWidth="1"/>
    <col min="8" max="8" width="4.125" style="2" customWidth="1"/>
    <col min="9" max="9" width="9.00390625" style="2" customWidth="1"/>
    <col min="10" max="10" width="5.125" style="2" customWidth="1"/>
    <col min="11" max="12" width="9.00390625" style="2" customWidth="1"/>
    <col min="13" max="13" width="16.375" style="2" customWidth="1"/>
    <col min="14" max="16384" width="9.00390625" style="2" customWidth="1"/>
  </cols>
  <sheetData>
    <row r="1" spans="1:4" ht="18.75" customHeight="1">
      <c r="A1" s="172">
        <v>1</v>
      </c>
      <c r="B1" s="49" t="s">
        <v>7</v>
      </c>
      <c r="C1" s="49"/>
      <c r="D1" s="49"/>
    </row>
    <row r="2" spans="2:6" ht="18.75" customHeight="1">
      <c r="B2" s="13" t="s">
        <v>187</v>
      </c>
      <c r="C2" s="2" t="s">
        <v>53</v>
      </c>
      <c r="F2" s="223" t="s">
        <v>188</v>
      </c>
    </row>
    <row r="3" ht="8.25" customHeight="1"/>
    <row r="4" ht="18.75" customHeight="1">
      <c r="F4" s="2" t="s">
        <v>234</v>
      </c>
    </row>
    <row r="5" ht="18.75" customHeight="1">
      <c r="F5" s="2" t="s">
        <v>248</v>
      </c>
    </row>
    <row r="6" ht="8.25" customHeight="1"/>
    <row r="7" spans="5:6" ht="18.75" customHeight="1">
      <c r="E7" s="63" t="s">
        <v>238</v>
      </c>
      <c r="F7" s="2" t="s">
        <v>236</v>
      </c>
    </row>
    <row r="8" ht="18.75" customHeight="1">
      <c r="F8" s="59" t="s">
        <v>237</v>
      </c>
    </row>
    <row r="9" ht="18.75" customHeight="1">
      <c r="F9" s="2" t="s">
        <v>234</v>
      </c>
    </row>
    <row r="10" spans="2:6" ht="18.75" customHeight="1">
      <c r="B10" s="2"/>
      <c r="F10" s="2" t="s">
        <v>249</v>
      </c>
    </row>
    <row r="11" spans="2:6" ht="18.75" customHeight="1">
      <c r="B11" s="2"/>
      <c r="F11" s="2" t="s">
        <v>235</v>
      </c>
    </row>
    <row r="12" spans="2:6" ht="18.75" customHeight="1">
      <c r="B12" s="2"/>
      <c r="F12" s="2" t="s">
        <v>134</v>
      </c>
    </row>
    <row r="13" spans="6:7" ht="18.75" customHeight="1">
      <c r="F13" s="66" t="s">
        <v>196</v>
      </c>
      <c r="G13" s="108"/>
    </row>
    <row r="14" ht="9" customHeight="1"/>
    <row r="15" ht="18.75" customHeight="1">
      <c r="F15" s="2" t="s">
        <v>189</v>
      </c>
    </row>
    <row r="16" spans="6:11" ht="18.75" customHeight="1">
      <c r="F16" s="224"/>
      <c r="G16" s="225"/>
      <c r="H16" s="225"/>
      <c r="I16" s="225"/>
      <c r="J16" s="225"/>
      <c r="K16" s="226"/>
    </row>
    <row r="17" spans="6:11" ht="18.75" customHeight="1">
      <c r="F17" s="227"/>
      <c r="G17" s="51"/>
      <c r="H17" s="51"/>
      <c r="I17" s="51"/>
      <c r="J17" s="51"/>
      <c r="K17" s="228"/>
    </row>
    <row r="18" spans="6:11" ht="18.75" customHeight="1">
      <c r="F18" s="229"/>
      <c r="G18" s="230"/>
      <c r="H18" s="230"/>
      <c r="I18" s="231" t="s">
        <v>190</v>
      </c>
      <c r="J18" s="230"/>
      <c r="K18" s="232"/>
    </row>
    <row r="19" spans="6:11" ht="9" customHeight="1">
      <c r="F19" s="51"/>
      <c r="G19" s="51"/>
      <c r="H19" s="51"/>
      <c r="I19" s="107"/>
      <c r="J19" s="51"/>
      <c r="K19" s="51"/>
    </row>
    <row r="20" spans="6:13" ht="18.75" customHeight="1">
      <c r="F20" s="13" t="s">
        <v>191</v>
      </c>
      <c r="G20" s="2" t="s">
        <v>54</v>
      </c>
      <c r="H20" s="51"/>
      <c r="I20" s="107"/>
      <c r="J20" s="51"/>
      <c r="K20" s="51"/>
      <c r="M20" s="171"/>
    </row>
    <row r="21" ht="18.75" customHeight="1">
      <c r="F21" s="2" t="s">
        <v>55</v>
      </c>
    </row>
    <row r="22" ht="9" customHeight="1"/>
    <row r="23" spans="2:6" ht="18.75" customHeight="1">
      <c r="B23" s="13" t="s">
        <v>192</v>
      </c>
      <c r="C23" s="2" t="s">
        <v>58</v>
      </c>
      <c r="F23" s="171" t="s">
        <v>139</v>
      </c>
    </row>
    <row r="24" spans="2:6" ht="18.75" customHeight="1">
      <c r="B24" s="2"/>
      <c r="E24" s="188" t="s">
        <v>24</v>
      </c>
      <c r="F24" s="171" t="s">
        <v>116</v>
      </c>
    </row>
    <row r="25" spans="2:6" ht="18.75" customHeight="1">
      <c r="B25" s="2"/>
      <c r="F25" s="171" t="s">
        <v>122</v>
      </c>
    </row>
    <row r="26" spans="2:7" ht="18.75" customHeight="1">
      <c r="B26" s="2"/>
      <c r="F26" s="171" t="s">
        <v>62</v>
      </c>
      <c r="G26" s="2" t="s">
        <v>250</v>
      </c>
    </row>
    <row r="27" ht="18.75" customHeight="1">
      <c r="F27" s="2" t="s">
        <v>193</v>
      </c>
    </row>
    <row r="28" ht="9" customHeight="1"/>
    <row r="29" spans="2:6" ht="18.75" customHeight="1">
      <c r="B29" s="13" t="s">
        <v>194</v>
      </c>
      <c r="C29" s="2" t="s">
        <v>59</v>
      </c>
      <c r="F29" s="2" t="s">
        <v>60</v>
      </c>
    </row>
    <row r="30" ht="9" customHeight="1"/>
    <row r="31" spans="2:6" ht="18.75" customHeight="1">
      <c r="B31" s="13" t="s">
        <v>195</v>
      </c>
      <c r="C31" s="2" t="s">
        <v>61</v>
      </c>
      <c r="F31" s="2" t="s">
        <v>56</v>
      </c>
    </row>
    <row r="32" ht="18.75" customHeight="1">
      <c r="F32" s="2" t="s">
        <v>67</v>
      </c>
    </row>
    <row r="33" spans="1:13" ht="18.75" customHeight="1">
      <c r="A33" s="180"/>
      <c r="B33" s="180"/>
      <c r="C33" s="103"/>
      <c r="D33" s="103"/>
      <c r="E33" s="103"/>
      <c r="F33" s="38"/>
      <c r="G33" s="38"/>
      <c r="H33" s="38"/>
      <c r="I33" s="38"/>
      <c r="J33" s="38"/>
      <c r="K33" s="38"/>
      <c r="L33" s="38"/>
      <c r="M33" s="38"/>
    </row>
    <row r="34" spans="1:13" ht="9" customHeight="1">
      <c r="A34" s="180"/>
      <c r="B34" s="180"/>
      <c r="C34" s="103"/>
      <c r="D34" s="103"/>
      <c r="E34" s="103"/>
      <c r="F34" s="38"/>
      <c r="G34" s="38"/>
      <c r="H34" s="38"/>
      <c r="I34" s="38"/>
      <c r="J34" s="38"/>
      <c r="K34" s="38"/>
      <c r="L34" s="38"/>
      <c r="M34" s="38"/>
    </row>
    <row r="35" spans="1:13" ht="18.75" customHeight="1">
      <c r="A35" s="106"/>
      <c r="B35" s="3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8.75" customHeight="1">
      <c r="A36" s="106"/>
      <c r="B36" s="3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8.75" customHeight="1">
      <c r="A37" s="106"/>
      <c r="B37" s="3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9" customHeight="1">
      <c r="A38" s="106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s="49" customFormat="1" ht="18.75" customHeight="1">
      <c r="A39" s="180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3" s="49" customFormat="1" ht="9" customHeight="1">
      <c r="A40" s="180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3" ht="18.75" customHeight="1">
      <c r="A41" s="106"/>
      <c r="B41" s="36"/>
      <c r="C41" s="38"/>
      <c r="D41" s="38"/>
      <c r="E41" s="38"/>
      <c r="F41" s="38"/>
      <c r="G41" s="169"/>
      <c r="H41" s="38"/>
      <c r="I41" s="38"/>
      <c r="J41" s="38"/>
      <c r="K41" s="38"/>
      <c r="L41" s="38"/>
      <c r="M41" s="38"/>
    </row>
    <row r="42" spans="1:13" ht="18.75" customHeight="1">
      <c r="A42" s="106"/>
      <c r="B42" s="36"/>
      <c r="C42" s="38"/>
      <c r="D42" s="38"/>
      <c r="E42" s="38"/>
      <c r="F42" s="38"/>
      <c r="G42" s="169"/>
      <c r="H42" s="38"/>
      <c r="I42" s="38"/>
      <c r="J42" s="38"/>
      <c r="K42" s="38"/>
      <c r="L42" s="38"/>
      <c r="M42" s="38"/>
    </row>
    <row r="43" spans="1:13" ht="18.75" customHeight="1">
      <c r="A43" s="106"/>
      <c r="B43" s="36"/>
      <c r="C43" s="38"/>
      <c r="D43" s="38"/>
      <c r="E43" s="38"/>
      <c r="F43" s="38"/>
      <c r="G43" s="169"/>
      <c r="H43" s="38"/>
      <c r="I43" s="38"/>
      <c r="J43" s="38"/>
      <c r="K43" s="38"/>
      <c r="L43" s="38"/>
      <c r="M43" s="38"/>
    </row>
    <row r="44" spans="1:13" ht="18.75" customHeight="1">
      <c r="A44" s="106"/>
      <c r="B44" s="36"/>
      <c r="C44" s="38"/>
      <c r="D44" s="38"/>
      <c r="E44" s="38"/>
      <c r="F44" s="38"/>
      <c r="G44" s="169"/>
      <c r="H44" s="38"/>
      <c r="I44" s="38"/>
      <c r="J44" s="38"/>
      <c r="K44" s="38"/>
      <c r="L44" s="38"/>
      <c r="M44" s="38"/>
    </row>
    <row r="45" spans="1:13" ht="18.75" customHeight="1">
      <c r="A45" s="106"/>
      <c r="B45" s="36"/>
      <c r="C45" s="38"/>
      <c r="D45" s="233"/>
      <c r="E45" s="80"/>
      <c r="F45" s="41"/>
      <c r="G45" s="38"/>
      <c r="H45" s="106"/>
      <c r="I45" s="38"/>
      <c r="J45" s="38"/>
      <c r="K45" s="38"/>
      <c r="L45" s="38"/>
      <c r="M45" s="38"/>
    </row>
    <row r="46" spans="1:13" ht="18.75" customHeight="1">
      <c r="A46" s="106"/>
      <c r="B46" s="36"/>
      <c r="C46" s="38"/>
      <c r="D46" s="38"/>
      <c r="E46" s="38"/>
      <c r="F46" s="38"/>
      <c r="G46" s="38"/>
      <c r="H46" s="36"/>
      <c r="I46" s="38"/>
      <c r="J46" s="38"/>
      <c r="K46" s="38"/>
      <c r="L46" s="38"/>
      <c r="M46" s="38"/>
    </row>
    <row r="47" spans="1:13" ht="18.75" customHeight="1">
      <c r="A47" s="106"/>
      <c r="B47" s="36"/>
      <c r="C47" s="36"/>
      <c r="D47" s="41"/>
      <c r="E47" s="38"/>
      <c r="F47" s="169"/>
      <c r="G47" s="38"/>
      <c r="H47" s="38"/>
      <c r="I47" s="38"/>
      <c r="J47" s="38"/>
      <c r="K47" s="38"/>
      <c r="L47" s="38"/>
      <c r="M47" s="38"/>
    </row>
    <row r="48" spans="1:13" ht="18.75" customHeight="1">
      <c r="A48" s="106"/>
      <c r="B48" s="36"/>
      <c r="C48" s="38"/>
      <c r="D48" s="38"/>
      <c r="E48" s="38"/>
      <c r="F48" s="38"/>
      <c r="G48" s="38"/>
      <c r="H48" s="38"/>
      <c r="I48" s="38"/>
      <c r="J48" s="38"/>
      <c r="K48" s="234"/>
      <c r="L48" s="38"/>
      <c r="M48" s="38"/>
    </row>
    <row r="49" spans="1:13" ht="18.75" customHeight="1">
      <c r="A49" s="106"/>
      <c r="B49" s="36"/>
      <c r="C49" s="36"/>
      <c r="D49" s="235"/>
      <c r="E49" s="38"/>
      <c r="F49" s="236"/>
      <c r="G49" s="38"/>
      <c r="H49" s="38"/>
      <c r="I49" s="38"/>
      <c r="J49" s="38"/>
      <c r="K49" s="38"/>
      <c r="L49" s="38"/>
      <c r="M49" s="38"/>
    </row>
    <row r="50" spans="1:13" ht="18.75" customHeight="1">
      <c r="A50" s="106"/>
      <c r="B50" s="36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8.75" customHeight="1">
      <c r="A51" s="106"/>
      <c r="B51" s="36"/>
      <c r="C51" s="36"/>
      <c r="D51" s="41"/>
      <c r="E51" s="38"/>
      <c r="F51" s="169"/>
      <c r="G51" s="38"/>
      <c r="H51" s="38"/>
      <c r="I51" s="38"/>
      <c r="J51" s="38"/>
      <c r="K51" s="38"/>
      <c r="L51" s="38"/>
      <c r="M51" s="38"/>
    </row>
    <row r="52" spans="1:13" ht="18.75" customHeight="1">
      <c r="A52" s="106"/>
      <c r="B52" s="36"/>
      <c r="C52" s="36"/>
      <c r="D52" s="41"/>
      <c r="E52" s="38"/>
      <c r="F52" s="169"/>
      <c r="G52" s="38"/>
      <c r="H52" s="38"/>
      <c r="I52" s="38"/>
      <c r="J52" s="38"/>
      <c r="K52" s="38"/>
      <c r="L52" s="38"/>
      <c r="M52" s="38"/>
    </row>
    <row r="53" spans="1:13" ht="9" customHeight="1">
      <c r="A53" s="106"/>
      <c r="B53" s="36"/>
      <c r="C53" s="38"/>
      <c r="D53" s="36"/>
      <c r="E53" s="38"/>
      <c r="F53" s="38"/>
      <c r="G53" s="234"/>
      <c r="H53" s="38"/>
      <c r="I53" s="38"/>
      <c r="J53" s="38"/>
      <c r="K53" s="38"/>
      <c r="L53" s="38"/>
      <c r="M53" s="38"/>
    </row>
    <row r="54" spans="1:13" ht="18.75" customHeight="1">
      <c r="A54" s="180"/>
      <c r="B54" s="180"/>
      <c r="C54" s="103"/>
      <c r="D54" s="197"/>
      <c r="E54" s="103"/>
      <c r="F54" s="38"/>
      <c r="G54" s="38"/>
      <c r="H54" s="38"/>
      <c r="I54" s="38"/>
      <c r="J54" s="38"/>
      <c r="K54" s="38"/>
      <c r="L54" s="38"/>
      <c r="M54" s="38"/>
    </row>
    <row r="55" spans="1:13" ht="9" customHeight="1">
      <c r="A55" s="106"/>
      <c r="B55" s="36"/>
      <c r="C55" s="38"/>
      <c r="D55" s="237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8.75" customHeight="1">
      <c r="A56" s="106"/>
      <c r="B56" s="36"/>
      <c r="C56" s="237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8.75" customHeight="1">
      <c r="A57" s="106"/>
      <c r="B57" s="36"/>
      <c r="C57" s="237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8.75" customHeight="1">
      <c r="A58" s="106"/>
      <c r="B58" s="36"/>
      <c r="C58" s="38"/>
      <c r="D58" s="237"/>
      <c r="E58" s="238"/>
      <c r="F58" s="238"/>
      <c r="G58" s="238"/>
      <c r="H58" s="238"/>
      <c r="I58" s="238"/>
      <c r="J58" s="38"/>
      <c r="K58" s="38"/>
      <c r="L58" s="38"/>
      <c r="M58" s="38"/>
    </row>
    <row r="59" spans="1:13" ht="9" customHeight="1">
      <c r="A59" s="106"/>
      <c r="B59" s="36"/>
      <c r="C59" s="38"/>
      <c r="D59" s="237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8.75" customHeight="1">
      <c r="A60" s="106"/>
      <c r="B60" s="38"/>
      <c r="C60" s="77"/>
      <c r="D60" s="239"/>
      <c r="E60" s="192"/>
      <c r="F60" s="205"/>
      <c r="G60" s="201"/>
      <c r="H60" s="203"/>
      <c r="I60" s="38"/>
      <c r="J60" s="38"/>
      <c r="K60" s="38"/>
      <c r="L60" s="38"/>
      <c r="M60" s="38"/>
    </row>
    <row r="61" spans="1:13" ht="9" customHeight="1">
      <c r="A61" s="106"/>
      <c r="B61" s="36"/>
      <c r="C61" s="77"/>
      <c r="D61" s="239"/>
      <c r="E61" s="192"/>
      <c r="F61" s="205"/>
      <c r="G61" s="201"/>
      <c r="H61" s="203"/>
      <c r="I61" s="38"/>
      <c r="J61" s="38"/>
      <c r="K61" s="38"/>
      <c r="L61" s="38"/>
      <c r="M61" s="38"/>
    </row>
    <row r="62" spans="1:13" ht="18.75" customHeight="1">
      <c r="A62" s="106"/>
      <c r="B62" s="36"/>
      <c r="C62" s="77"/>
      <c r="D62" s="205"/>
      <c r="E62" s="240"/>
      <c r="F62" s="240"/>
      <c r="G62" s="210"/>
      <c r="H62" s="203"/>
      <c r="I62" s="38"/>
      <c r="J62" s="38"/>
      <c r="K62" s="38"/>
      <c r="L62" s="38"/>
      <c r="M62" s="38"/>
    </row>
    <row r="63" spans="1:13" ht="18.75" customHeight="1">
      <c r="A63" s="106"/>
      <c r="B63" s="36"/>
      <c r="C63" s="192"/>
      <c r="D63" s="77"/>
      <c r="E63" s="192"/>
      <c r="F63" s="192"/>
      <c r="G63" s="192"/>
      <c r="H63" s="192"/>
      <c r="I63" s="38"/>
      <c r="J63" s="38"/>
      <c r="K63" s="38"/>
      <c r="L63" s="38"/>
      <c r="M63" s="38"/>
    </row>
    <row r="64" spans="1:13" ht="18.75" customHeight="1">
      <c r="A64" s="106"/>
      <c r="B64" s="36"/>
      <c r="C64" s="360"/>
      <c r="D64" s="360"/>
      <c r="E64" s="192"/>
      <c r="F64" s="192"/>
      <c r="G64" s="192"/>
      <c r="H64" s="192"/>
      <c r="I64" s="38"/>
      <c r="J64" s="38"/>
      <c r="K64" s="38"/>
      <c r="L64" s="38"/>
      <c r="M64" s="38"/>
    </row>
    <row r="65" spans="1:13" s="49" customFormat="1" ht="18.75" customHeight="1">
      <c r="A65" s="180"/>
      <c r="B65" s="180"/>
      <c r="C65" s="358"/>
      <c r="D65" s="358"/>
      <c r="E65" s="192"/>
      <c r="F65" s="192"/>
      <c r="G65" s="241"/>
      <c r="H65" s="242"/>
      <c r="I65" s="103"/>
      <c r="J65" s="103"/>
      <c r="K65" s="103"/>
      <c r="L65" s="103"/>
      <c r="M65" s="103"/>
    </row>
    <row r="66" spans="1:13" ht="9" customHeight="1">
      <c r="A66" s="106"/>
      <c r="B66" s="106"/>
      <c r="C66" s="192"/>
      <c r="D66" s="192"/>
      <c r="E66" s="192"/>
      <c r="F66" s="192"/>
      <c r="G66" s="192"/>
      <c r="H66" s="192"/>
      <c r="I66" s="38"/>
      <c r="J66" s="38"/>
      <c r="K66" s="38"/>
      <c r="L66" s="38"/>
      <c r="M66" s="38"/>
    </row>
    <row r="67" spans="1:13" ht="18.75" customHeight="1">
      <c r="A67" s="106"/>
      <c r="B67" s="36"/>
      <c r="C67" s="359"/>
      <c r="D67" s="359"/>
      <c r="E67" s="65"/>
      <c r="F67" s="77"/>
      <c r="G67" s="241"/>
      <c r="H67" s="192"/>
      <c r="I67" s="38"/>
      <c r="J67" s="38"/>
      <c r="K67" s="38"/>
      <c r="L67" s="38"/>
      <c r="M67" s="38"/>
    </row>
    <row r="68" spans="1:13" ht="9" customHeight="1">
      <c r="A68" s="106"/>
      <c r="B68" s="36"/>
      <c r="C68" s="192"/>
      <c r="D68" s="192"/>
      <c r="E68" s="192"/>
      <c r="F68" s="192"/>
      <c r="G68" s="192"/>
      <c r="H68" s="192"/>
      <c r="I68" s="38"/>
      <c r="J68" s="38"/>
      <c r="K68" s="38"/>
      <c r="L68" s="38"/>
      <c r="M68" s="38"/>
    </row>
    <row r="69" spans="1:13" ht="18.75" customHeight="1">
      <c r="A69" s="106"/>
      <c r="B69" s="36"/>
      <c r="C69" s="192"/>
      <c r="D69" s="192"/>
      <c r="E69" s="192"/>
      <c r="F69" s="240"/>
      <c r="G69" s="192"/>
      <c r="H69" s="192"/>
      <c r="I69" s="38"/>
      <c r="J69" s="38"/>
      <c r="K69" s="38"/>
      <c r="L69" s="38"/>
      <c r="M69" s="38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</sheetData>
  <mergeCells count="3">
    <mergeCell ref="C65:D65"/>
    <mergeCell ref="C67:D67"/>
    <mergeCell ref="C64:D64"/>
  </mergeCells>
  <printOptions horizontalCentered="1"/>
  <pageMargins left="0.3937007874015748" right="0" top="0.3937007874015748" bottom="0" header="0.5118110236220472" footer="0.5118110236220472"/>
  <pageSetup horizontalDpi="600" verticalDpi="600" orientation="landscape" paperSize="9" scale="110" r:id="rId2"/>
  <headerFooter alignWithMargins="0">
    <oddHeader>&amp;R３
</oddHeader>
    <oddFooter>&amp;C
</oddFooter>
  </headerFooter>
  <rowBreaks count="1" manualBreakCount="1">
    <brk id="32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100" workbookViewId="0" topLeftCell="A1">
      <selection activeCell="D14" sqref="D14"/>
    </sheetView>
  </sheetViews>
  <sheetFormatPr defaultColWidth="9.00390625" defaultRowHeight="13.5"/>
  <cols>
    <col min="1" max="1" width="5.625" style="2" customWidth="1"/>
    <col min="2" max="2" width="5.50390625" style="2" customWidth="1"/>
    <col min="3" max="3" width="6.375" style="2" customWidth="1"/>
    <col min="4" max="4" width="9.00390625" style="2" customWidth="1"/>
    <col min="5" max="5" width="7.00390625" style="2" customWidth="1"/>
    <col min="6" max="6" width="11.75390625" style="2" customWidth="1"/>
    <col min="7" max="7" width="10.125" style="2" customWidth="1"/>
    <col min="8" max="8" width="3.625" style="2" customWidth="1"/>
    <col min="9" max="9" width="5.50390625" style="2" customWidth="1"/>
    <col min="10" max="11" width="9.00390625" style="2" customWidth="1"/>
    <col min="12" max="12" width="5.875" style="2" customWidth="1"/>
    <col min="13" max="16384" width="9.00390625" style="2" customWidth="1"/>
  </cols>
  <sheetData>
    <row r="1" spans="1:2" ht="9" customHeight="1">
      <c r="A1" s="13"/>
      <c r="B1" s="13"/>
    </row>
    <row r="2" spans="1:14" ht="18.75" customHeight="1">
      <c r="A2" s="71">
        <v>2</v>
      </c>
      <c r="B2" s="49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9" customHeight="1">
      <c r="A3" s="7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1" ht="18.75" customHeight="1">
      <c r="A4" s="13"/>
      <c r="B4" s="13" t="s">
        <v>81</v>
      </c>
      <c r="C4" s="13" t="s">
        <v>82</v>
      </c>
      <c r="D4" s="81">
        <v>18000</v>
      </c>
      <c r="F4" s="182" t="s">
        <v>83</v>
      </c>
      <c r="I4" s="63" t="s">
        <v>80</v>
      </c>
      <c r="K4" s="13"/>
    </row>
    <row r="5" spans="1:8" ht="18.75" customHeight="1">
      <c r="A5" s="13"/>
      <c r="B5" s="13"/>
      <c r="C5" s="13"/>
      <c r="G5" s="169"/>
      <c r="H5" s="169"/>
    </row>
    <row r="6" spans="1:11" ht="18.75" customHeight="1">
      <c r="A6" s="13"/>
      <c r="B6" s="13" t="s">
        <v>84</v>
      </c>
      <c r="C6" s="13" t="s">
        <v>85</v>
      </c>
      <c r="D6" s="86">
        <v>43000</v>
      </c>
      <c r="F6" s="87" t="s">
        <v>86</v>
      </c>
      <c r="I6" s="63" t="s">
        <v>224</v>
      </c>
      <c r="K6" s="63"/>
    </row>
    <row r="7" spans="1:9" ht="18.75" customHeight="1">
      <c r="A7" s="13"/>
      <c r="B7" s="13"/>
      <c r="C7" s="13"/>
      <c r="G7" s="169"/>
      <c r="H7" s="169"/>
      <c r="I7" s="34"/>
    </row>
    <row r="8" spans="1:10" ht="18.75" customHeight="1">
      <c r="A8" s="13"/>
      <c r="B8" s="13" t="s">
        <v>87</v>
      </c>
      <c r="C8" s="13" t="s">
        <v>88</v>
      </c>
      <c r="D8" s="277">
        <v>53000</v>
      </c>
      <c r="E8" s="183"/>
      <c r="F8" s="184">
        <v>43000</v>
      </c>
      <c r="G8" s="100"/>
      <c r="H8" s="100"/>
      <c r="I8" s="63" t="s">
        <v>68</v>
      </c>
      <c r="J8" s="34"/>
    </row>
    <row r="9" spans="1:9" ht="18.75" customHeight="1">
      <c r="A9" s="13"/>
      <c r="B9" s="13"/>
      <c r="C9" s="13"/>
      <c r="D9" s="100"/>
      <c r="E9" s="100"/>
      <c r="F9" s="100"/>
      <c r="G9" s="100"/>
      <c r="H9" s="100"/>
      <c r="I9" s="13"/>
    </row>
    <row r="10" spans="1:9" ht="18.75" customHeight="1">
      <c r="A10" s="13"/>
      <c r="B10" s="13" t="s">
        <v>89</v>
      </c>
      <c r="C10" s="13" t="s">
        <v>90</v>
      </c>
      <c r="D10" s="185">
        <v>53000</v>
      </c>
      <c r="E10" s="100"/>
      <c r="F10" s="186" t="s">
        <v>91</v>
      </c>
      <c r="G10" s="187"/>
      <c r="H10" s="95"/>
      <c r="I10" s="2" t="s">
        <v>64</v>
      </c>
    </row>
    <row r="11" spans="1:12" ht="18.75" customHeight="1">
      <c r="A11" s="13"/>
      <c r="B11" s="13"/>
      <c r="C11" s="13"/>
      <c r="D11" s="100"/>
      <c r="E11" s="100"/>
      <c r="F11" s="100"/>
      <c r="G11" s="100"/>
      <c r="H11" s="100"/>
      <c r="L11" s="188"/>
    </row>
    <row r="12" spans="1:9" ht="18.75" customHeight="1">
      <c r="A12" s="13"/>
      <c r="B12" s="13" t="s">
        <v>92</v>
      </c>
      <c r="C12" s="13" t="s">
        <v>93</v>
      </c>
      <c r="D12" s="189">
        <v>2820</v>
      </c>
      <c r="E12" s="100"/>
      <c r="F12" s="190" t="s">
        <v>94</v>
      </c>
      <c r="G12" s="191"/>
      <c r="H12" s="192"/>
      <c r="I12" s="2" t="s">
        <v>65</v>
      </c>
    </row>
    <row r="13" spans="1:3" ht="18.75" customHeight="1">
      <c r="A13" s="13"/>
      <c r="B13" s="13"/>
      <c r="C13" s="13"/>
    </row>
    <row r="14" spans="1:12" ht="18.75" customHeight="1">
      <c r="A14" s="13"/>
      <c r="B14" s="13" t="s">
        <v>95</v>
      </c>
      <c r="C14" s="13" t="s">
        <v>96</v>
      </c>
      <c r="D14" s="320">
        <v>50180</v>
      </c>
      <c r="E14" s="100"/>
      <c r="F14" s="308" t="s">
        <v>97</v>
      </c>
      <c r="G14" s="321"/>
      <c r="H14" s="95"/>
      <c r="I14" s="193" t="s">
        <v>101</v>
      </c>
      <c r="L14" s="193"/>
    </row>
    <row r="15" spans="1:12" ht="9" customHeight="1">
      <c r="A15" s="13"/>
      <c r="B15" s="13"/>
      <c r="C15" s="13"/>
      <c r="D15" s="297"/>
      <c r="E15" s="100"/>
      <c r="F15" s="96"/>
      <c r="G15" s="95"/>
      <c r="H15" s="95"/>
      <c r="I15" s="193"/>
      <c r="L15" s="193"/>
    </row>
    <row r="16" spans="1:12" ht="18.75" customHeight="1">
      <c r="A16" s="13"/>
      <c r="B16" s="13"/>
      <c r="C16" s="13"/>
      <c r="D16" s="92"/>
      <c r="F16" s="179" t="s">
        <v>102</v>
      </c>
      <c r="H16" s="295" t="s">
        <v>232</v>
      </c>
      <c r="I16" s="295"/>
      <c r="J16" s="295"/>
      <c r="K16" s="296" t="s">
        <v>231</v>
      </c>
      <c r="L16" s="317"/>
    </row>
    <row r="17" spans="1:12" ht="18.75" customHeight="1">
      <c r="A17" s="13"/>
      <c r="B17" s="13"/>
      <c r="D17" s="36"/>
      <c r="F17" s="63" t="s">
        <v>180</v>
      </c>
      <c r="H17" s="194" t="s">
        <v>230</v>
      </c>
      <c r="I17" s="318"/>
      <c r="J17" s="318"/>
      <c r="K17" s="282" t="s">
        <v>245</v>
      </c>
      <c r="L17" s="319"/>
    </row>
    <row r="18" spans="1:12" ht="18.75" customHeight="1">
      <c r="A18" s="13"/>
      <c r="B18" s="13"/>
      <c r="D18" s="36"/>
      <c r="G18" s="13"/>
      <c r="H18" s="13"/>
      <c r="I18" s="13"/>
      <c r="J18" s="13"/>
      <c r="K18" s="195"/>
      <c r="L18" s="196"/>
    </row>
    <row r="19" spans="1:5" ht="18.75" customHeight="1">
      <c r="A19" s="71">
        <v>3</v>
      </c>
      <c r="B19" s="172" t="s">
        <v>49</v>
      </c>
      <c r="C19" s="49"/>
      <c r="D19" s="197"/>
      <c r="E19" s="49"/>
    </row>
    <row r="20" spans="1:4" ht="9" customHeight="1">
      <c r="A20" s="13"/>
      <c r="B20" s="13"/>
      <c r="D20" s="198"/>
    </row>
    <row r="21" spans="1:10" ht="18.75" customHeight="1">
      <c r="A21" s="13"/>
      <c r="B21" s="13"/>
      <c r="C21" s="198" t="s">
        <v>181</v>
      </c>
      <c r="J21" s="34"/>
    </row>
    <row r="22" spans="1:3" ht="18.75" customHeight="1">
      <c r="A22" s="13"/>
      <c r="B22" s="13"/>
      <c r="C22" s="198" t="s">
        <v>182</v>
      </c>
    </row>
    <row r="23" spans="1:10" ht="18.75" customHeight="1">
      <c r="A23" s="13"/>
      <c r="B23" s="13"/>
      <c r="D23" s="198"/>
      <c r="E23" s="199" t="s">
        <v>69</v>
      </c>
      <c r="F23" s="199"/>
      <c r="G23" s="199"/>
      <c r="H23" s="199"/>
      <c r="I23" s="199"/>
      <c r="J23" s="199"/>
    </row>
    <row r="24" spans="1:4" ht="9" customHeight="1">
      <c r="A24" s="13"/>
      <c r="B24" s="13"/>
      <c r="D24" s="198"/>
    </row>
    <row r="25" spans="1:9" ht="18.75" customHeight="1">
      <c r="A25" s="13"/>
      <c r="C25" s="200" t="s">
        <v>98</v>
      </c>
      <c r="D25" s="279" t="s">
        <v>8</v>
      </c>
      <c r="E25" s="100"/>
      <c r="F25" s="280" t="s">
        <v>216</v>
      </c>
      <c r="G25" s="281"/>
      <c r="H25" s="201"/>
      <c r="I25" s="203"/>
    </row>
    <row r="26" spans="1:9" ht="18.75" customHeight="1">
      <c r="A26" s="13"/>
      <c r="B26" s="13"/>
      <c r="C26" s="200"/>
      <c r="D26" s="204" t="s">
        <v>66</v>
      </c>
      <c r="E26" s="95"/>
      <c r="F26" s="205"/>
      <c r="G26" s="206"/>
      <c r="H26" s="206"/>
      <c r="I26" s="207"/>
    </row>
    <row r="27" spans="1:9" ht="18.75" customHeight="1">
      <c r="A27" s="13"/>
      <c r="B27" s="13"/>
      <c r="C27" s="200"/>
      <c r="D27" s="280" t="s">
        <v>223</v>
      </c>
      <c r="E27" s="208" t="s">
        <v>183</v>
      </c>
      <c r="F27" s="209" t="s">
        <v>184</v>
      </c>
      <c r="G27" s="210"/>
      <c r="H27" s="210"/>
      <c r="I27" s="207"/>
    </row>
    <row r="28" spans="1:9" ht="18.75" customHeight="1" thickBot="1">
      <c r="A28" s="13"/>
      <c r="B28" s="13"/>
      <c r="C28" s="100"/>
      <c r="D28" s="200"/>
      <c r="E28" s="100"/>
      <c r="F28" s="100"/>
      <c r="G28" s="100"/>
      <c r="H28" s="100"/>
      <c r="I28" s="100"/>
    </row>
    <row r="29" spans="1:9" ht="18.75" customHeight="1">
      <c r="A29" s="13"/>
      <c r="B29" s="13"/>
      <c r="C29" s="361"/>
      <c r="D29" s="362"/>
      <c r="E29" s="252"/>
      <c r="F29" s="252"/>
      <c r="G29" s="253"/>
      <c r="H29" s="211"/>
      <c r="I29" s="100"/>
    </row>
    <row r="30" spans="1:14" ht="18.75" customHeight="1">
      <c r="A30" s="71"/>
      <c r="B30" s="172"/>
      <c r="C30" s="363" t="s">
        <v>215</v>
      </c>
      <c r="D30" s="358"/>
      <c r="E30" s="212" t="s">
        <v>185</v>
      </c>
      <c r="F30" s="213"/>
      <c r="G30" s="254" t="s">
        <v>99</v>
      </c>
      <c r="H30" s="214"/>
      <c r="I30" s="215"/>
      <c r="J30" s="49"/>
      <c r="K30" s="49"/>
      <c r="L30" s="49"/>
      <c r="M30" s="49"/>
      <c r="N30" s="49"/>
    </row>
    <row r="31" spans="1:9" ht="9" customHeight="1">
      <c r="A31" s="13"/>
      <c r="B31" s="63"/>
      <c r="C31" s="255"/>
      <c r="D31" s="211"/>
      <c r="E31" s="211"/>
      <c r="F31" s="211"/>
      <c r="G31" s="256"/>
      <c r="H31" s="211"/>
      <c r="I31" s="100"/>
    </row>
    <row r="32" spans="1:9" ht="18.75" customHeight="1">
      <c r="A32" s="13"/>
      <c r="B32" s="13"/>
      <c r="C32" s="364" t="s">
        <v>63</v>
      </c>
      <c r="D32" s="365"/>
      <c r="E32" s="216" t="s">
        <v>186</v>
      </c>
      <c r="F32" s="217"/>
      <c r="G32" s="254" t="s">
        <v>50</v>
      </c>
      <c r="H32" s="214"/>
      <c r="I32" s="100"/>
    </row>
    <row r="33" spans="1:9" ht="9" customHeight="1" thickBot="1">
      <c r="A33" s="13"/>
      <c r="B33" s="13"/>
      <c r="C33" s="255"/>
      <c r="D33" s="211"/>
      <c r="E33" s="211"/>
      <c r="F33" s="211"/>
      <c r="G33" s="256"/>
      <c r="H33" s="211"/>
      <c r="I33" s="100"/>
    </row>
    <row r="34" spans="1:9" ht="18.75" customHeight="1" thickBot="1">
      <c r="A34" s="13"/>
      <c r="B34" s="13"/>
      <c r="C34" s="257"/>
      <c r="D34" s="258"/>
      <c r="E34" s="258"/>
      <c r="F34" s="259" t="s">
        <v>100</v>
      </c>
      <c r="G34" s="260"/>
      <c r="H34" s="211"/>
      <c r="I34" s="100"/>
    </row>
  </sheetData>
  <mergeCells count="3">
    <mergeCell ref="C29:D29"/>
    <mergeCell ref="C30:D30"/>
    <mergeCell ref="C32:D32"/>
  </mergeCells>
  <printOptions horizontalCentered="1"/>
  <pageMargins left="0" right="0" top="0.984251968503937" bottom="0" header="0.5118110236220472" footer="0.5118110236220472"/>
  <pageSetup horizontalDpi="600" verticalDpi="600" orientation="portrait" paperSize="9" scale="105" r:id="rId2"/>
  <headerFooter alignWithMargins="0">
    <oddHeader>&amp;R４</oddHeader>
  </headerFooter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J14" sqref="J14:Q14"/>
    </sheetView>
  </sheetViews>
  <sheetFormatPr defaultColWidth="9.00390625" defaultRowHeight="13.5"/>
  <cols>
    <col min="1" max="3" width="4.625" style="13" customWidth="1"/>
    <col min="4" max="4" width="11.00390625" style="13" bestFit="1" customWidth="1"/>
    <col min="5" max="5" width="15.625" style="2" customWidth="1"/>
    <col min="6" max="6" width="8.50390625" style="2" customWidth="1"/>
    <col min="7" max="8" width="8.625" style="2" customWidth="1"/>
    <col min="9" max="9" width="1.75390625" style="2" customWidth="1"/>
    <col min="10" max="11" width="9.625" style="2" customWidth="1"/>
    <col min="12" max="17" width="9.125" style="2" customWidth="1"/>
    <col min="18" max="16384" width="9.00390625" style="2" customWidth="1"/>
  </cols>
  <sheetData>
    <row r="1" spans="1:9" ht="18.75">
      <c r="A1" s="352" t="s">
        <v>77</v>
      </c>
      <c r="B1" s="352"/>
      <c r="C1" s="352"/>
      <c r="D1" s="352"/>
      <c r="E1" s="352"/>
      <c r="F1" s="352"/>
      <c r="G1" s="352"/>
      <c r="H1" s="352"/>
      <c r="I1" s="71"/>
    </row>
    <row r="2" spans="5:11" ht="13.5">
      <c r="E2" s="109"/>
      <c r="F2" s="109" t="s">
        <v>149</v>
      </c>
      <c r="G2" s="366">
        <f ca="1">TODAY()</f>
        <v>38136</v>
      </c>
      <c r="H2" s="366"/>
      <c r="I2" s="72"/>
      <c r="J2" s="110" t="s">
        <v>150</v>
      </c>
      <c r="K2" s="110" t="s">
        <v>151</v>
      </c>
    </row>
    <row r="3" spans="1:13" ht="18.75" customHeight="1" thickBot="1">
      <c r="A3" s="111" t="s">
        <v>0</v>
      </c>
      <c r="B3" s="111" t="s">
        <v>2</v>
      </c>
      <c r="C3" s="111" t="s">
        <v>17</v>
      </c>
      <c r="D3" s="111" t="s">
        <v>1</v>
      </c>
      <c r="E3" s="111" t="s">
        <v>3</v>
      </c>
      <c r="F3" s="111" t="s">
        <v>4</v>
      </c>
      <c r="G3" s="302" t="s">
        <v>5</v>
      </c>
      <c r="H3" s="111" t="s">
        <v>6</v>
      </c>
      <c r="I3" s="24"/>
      <c r="J3" s="112">
        <v>1</v>
      </c>
      <c r="K3" s="322" t="s">
        <v>4</v>
      </c>
      <c r="M3" s="58" t="s">
        <v>152</v>
      </c>
    </row>
    <row r="4" spans="1:11" ht="18.75" customHeight="1" thickTop="1">
      <c r="A4" s="113">
        <v>37987</v>
      </c>
      <c r="B4" s="114" t="str">
        <f aca="true" t="shared" si="0" ref="B4:B9">TEXT(A4,"aaa")</f>
        <v>木</v>
      </c>
      <c r="C4" s="114"/>
      <c r="D4" s="114"/>
      <c r="E4" s="115" t="s">
        <v>18</v>
      </c>
      <c r="F4" s="286">
        <v>18000</v>
      </c>
      <c r="G4" s="303"/>
      <c r="H4" s="116">
        <f>F4</f>
        <v>18000</v>
      </c>
      <c r="I4" s="14"/>
      <c r="J4" s="112">
        <v>2</v>
      </c>
      <c r="K4" s="322" t="s">
        <v>9</v>
      </c>
    </row>
    <row r="5" spans="1:11" ht="18.75" customHeight="1">
      <c r="A5" s="117" t="s">
        <v>153</v>
      </c>
      <c r="B5" s="114" t="str">
        <f t="shared" si="0"/>
        <v>〃</v>
      </c>
      <c r="C5" s="118">
        <v>1</v>
      </c>
      <c r="D5" s="250" t="str">
        <f>VLOOKUP(C5,$J$3:$K$9,2)</f>
        <v>入金</v>
      </c>
      <c r="E5" s="119" t="s">
        <v>19</v>
      </c>
      <c r="F5" s="83">
        <v>25000</v>
      </c>
      <c r="G5" s="304"/>
      <c r="H5" s="120">
        <f>H4+F5-G5</f>
        <v>43000</v>
      </c>
      <c r="I5" s="14"/>
      <c r="J5" s="112">
        <v>3</v>
      </c>
      <c r="K5" s="322" t="s">
        <v>10</v>
      </c>
    </row>
    <row r="6" spans="1:12" ht="18.75" customHeight="1">
      <c r="A6" s="117">
        <v>37988</v>
      </c>
      <c r="B6" s="114" t="str">
        <f t="shared" si="0"/>
        <v>金</v>
      </c>
      <c r="C6" s="112">
        <v>1</v>
      </c>
      <c r="D6" s="112" t="str">
        <f>VLOOKUP(C6,$J$3:$K$9,2)</f>
        <v>入金</v>
      </c>
      <c r="E6" s="119" t="s">
        <v>20</v>
      </c>
      <c r="F6" s="83">
        <v>10000</v>
      </c>
      <c r="G6" s="304"/>
      <c r="H6" s="120">
        <f>H5+F6-G6</f>
        <v>53000</v>
      </c>
      <c r="I6" s="14"/>
      <c r="J6" s="112">
        <v>4</v>
      </c>
      <c r="K6" s="322" t="s">
        <v>11</v>
      </c>
      <c r="L6" s="34"/>
    </row>
    <row r="7" spans="1:11" ht="18.75" customHeight="1">
      <c r="A7" s="117">
        <v>37989</v>
      </c>
      <c r="B7" s="114" t="str">
        <f t="shared" si="0"/>
        <v>土</v>
      </c>
      <c r="C7" s="112">
        <v>3</v>
      </c>
      <c r="D7" s="112" t="str">
        <f>VLOOKUP(C7,$J$3:$K$9,2)</f>
        <v>本代</v>
      </c>
      <c r="E7" s="119" t="s">
        <v>21</v>
      </c>
      <c r="F7" s="83"/>
      <c r="G7" s="304">
        <v>1800</v>
      </c>
      <c r="H7" s="120">
        <f>H6+F7-G7</f>
        <v>51200</v>
      </c>
      <c r="I7" s="14"/>
      <c r="J7" s="112">
        <v>5</v>
      </c>
      <c r="K7" s="322" t="s">
        <v>12</v>
      </c>
    </row>
    <row r="8" spans="1:13" ht="18.75" customHeight="1">
      <c r="A8" s="117" t="s">
        <v>154</v>
      </c>
      <c r="B8" s="114" t="str">
        <f t="shared" si="0"/>
        <v>〃</v>
      </c>
      <c r="C8" s="112">
        <v>6</v>
      </c>
      <c r="D8" s="112" t="str">
        <f>VLOOKUP(C8,$J$3:$K$9,2)</f>
        <v>交通費</v>
      </c>
      <c r="E8" s="119" t="s">
        <v>51</v>
      </c>
      <c r="F8" s="83"/>
      <c r="G8" s="304">
        <v>620</v>
      </c>
      <c r="H8" s="120">
        <f>H7+F8-G8</f>
        <v>50580</v>
      </c>
      <c r="I8" s="14"/>
      <c r="J8" s="112">
        <v>6</v>
      </c>
      <c r="K8" s="322" t="s">
        <v>13</v>
      </c>
      <c r="M8" s="58" t="s">
        <v>155</v>
      </c>
    </row>
    <row r="9" spans="1:11" ht="18.75" customHeight="1">
      <c r="A9" s="117">
        <v>37990</v>
      </c>
      <c r="B9" s="114" t="str">
        <f t="shared" si="0"/>
        <v>日</v>
      </c>
      <c r="C9" s="121">
        <v>2</v>
      </c>
      <c r="D9" s="112" t="str">
        <f>VLOOKUP(C9,$J$3:$K$9,2)</f>
        <v>文房具</v>
      </c>
      <c r="E9" s="122" t="s">
        <v>25</v>
      </c>
      <c r="F9" s="83"/>
      <c r="G9" s="304">
        <v>400</v>
      </c>
      <c r="H9" s="120">
        <f>H8+F9-G9</f>
        <v>50180</v>
      </c>
      <c r="I9" s="14"/>
      <c r="J9" s="112">
        <v>7</v>
      </c>
      <c r="K9" s="322" t="s">
        <v>42</v>
      </c>
    </row>
    <row r="10" spans="1:8" ht="18.75" customHeight="1">
      <c r="A10" s="117"/>
      <c r="B10" s="112"/>
      <c r="C10" s="121"/>
      <c r="D10" s="298"/>
      <c r="E10" s="122"/>
      <c r="F10" s="83"/>
      <c r="G10" s="304"/>
      <c r="H10" s="120"/>
    </row>
    <row r="11" spans="1:17" ht="18.75" customHeight="1" thickBot="1">
      <c r="A11" s="117"/>
      <c r="B11" s="112"/>
      <c r="C11" s="121"/>
      <c r="D11" s="112">
        <f aca="true" t="shared" si="1" ref="D11:D24">IF(C11="","",VLOOKUP(C11,$J$3:$K$9,2))</f>
      </c>
      <c r="E11" s="122"/>
      <c r="F11" s="83"/>
      <c r="G11" s="304"/>
      <c r="H11" s="120"/>
      <c r="I11" s="90"/>
      <c r="J11" s="248" t="s">
        <v>4</v>
      </c>
      <c r="K11" s="367" t="s">
        <v>22</v>
      </c>
      <c r="L11" s="368"/>
      <c r="M11" s="368"/>
      <c r="N11" s="368"/>
      <c r="O11" s="368"/>
      <c r="P11" s="368"/>
      <c r="Q11" s="337"/>
    </row>
    <row r="12" spans="1:17" ht="18.75" customHeight="1" thickBot="1">
      <c r="A12" s="117"/>
      <c r="B12" s="112"/>
      <c r="C12" s="112"/>
      <c r="D12" s="112">
        <f t="shared" si="1"/>
      </c>
      <c r="E12" s="119"/>
      <c r="F12" s="83"/>
      <c r="G12" s="304"/>
      <c r="H12" s="120"/>
      <c r="I12" s="80"/>
      <c r="J12" s="123" t="s">
        <v>1</v>
      </c>
      <c r="K12" s="299" t="s">
        <v>1</v>
      </c>
      <c r="L12" s="124" t="s">
        <v>1</v>
      </c>
      <c r="M12" s="124" t="s">
        <v>1</v>
      </c>
      <c r="N12" s="124" t="s">
        <v>1</v>
      </c>
      <c r="O12" s="124" t="s">
        <v>1</v>
      </c>
      <c r="P12" s="124" t="s">
        <v>1</v>
      </c>
      <c r="Q12" s="247" t="s">
        <v>28</v>
      </c>
    </row>
    <row r="13" spans="1:17" ht="18.75" customHeight="1" thickTop="1">
      <c r="A13" s="117"/>
      <c r="B13" s="112"/>
      <c r="C13" s="112"/>
      <c r="D13" s="112">
        <f t="shared" si="1"/>
      </c>
      <c r="E13" s="119"/>
      <c r="F13" s="83"/>
      <c r="G13" s="304"/>
      <c r="H13" s="120"/>
      <c r="I13" s="80"/>
      <c r="J13" s="125" t="s">
        <v>4</v>
      </c>
      <c r="K13" s="300" t="s">
        <v>9</v>
      </c>
      <c r="L13" s="126" t="s">
        <v>10</v>
      </c>
      <c r="M13" s="126" t="s">
        <v>11</v>
      </c>
      <c r="N13" s="126" t="s">
        <v>12</v>
      </c>
      <c r="O13" s="126" t="s">
        <v>13</v>
      </c>
      <c r="P13" s="126" t="s">
        <v>42</v>
      </c>
      <c r="Q13" s="127"/>
    </row>
    <row r="14" spans="1:17" ht="18.75" customHeight="1" thickBot="1">
      <c r="A14" s="117"/>
      <c r="B14" s="112"/>
      <c r="C14" s="112"/>
      <c r="D14" s="112">
        <f t="shared" si="1"/>
      </c>
      <c r="E14" s="119"/>
      <c r="F14" s="83"/>
      <c r="G14" s="304"/>
      <c r="H14" s="120"/>
      <c r="I14" s="80"/>
      <c r="J14" s="128">
        <f>F25</f>
        <v>35000</v>
      </c>
      <c r="K14" s="129">
        <f aca="true" t="shared" si="2" ref="K14:P14">DSUM($A$3:$H$25,7,K12:K13)</f>
        <v>400</v>
      </c>
      <c r="L14" s="130">
        <f t="shared" si="2"/>
        <v>1800</v>
      </c>
      <c r="M14" s="130">
        <f t="shared" si="2"/>
        <v>0</v>
      </c>
      <c r="N14" s="130">
        <f t="shared" si="2"/>
        <v>0</v>
      </c>
      <c r="O14" s="130">
        <f t="shared" si="2"/>
        <v>620</v>
      </c>
      <c r="P14" s="130">
        <f t="shared" si="2"/>
        <v>0</v>
      </c>
      <c r="Q14" s="335">
        <f>SUM(K14:P14)</f>
        <v>2820</v>
      </c>
    </row>
    <row r="15" spans="1:9" ht="18.75" customHeight="1">
      <c r="A15" s="117"/>
      <c r="B15" s="112"/>
      <c r="C15" s="112"/>
      <c r="D15" s="112">
        <f t="shared" si="1"/>
      </c>
      <c r="E15" s="119"/>
      <c r="F15" s="83"/>
      <c r="G15" s="304"/>
      <c r="H15" s="120"/>
      <c r="I15" s="90"/>
    </row>
    <row r="16" spans="1:16" ht="18.75" customHeight="1">
      <c r="A16" s="117"/>
      <c r="B16" s="112"/>
      <c r="C16" s="112"/>
      <c r="D16" s="112">
        <f t="shared" si="1"/>
      </c>
      <c r="E16" s="119"/>
      <c r="F16" s="83"/>
      <c r="G16" s="304"/>
      <c r="H16" s="120"/>
      <c r="I16" s="90"/>
      <c r="J16" s="131" t="s">
        <v>4</v>
      </c>
      <c r="K16" s="13" t="s">
        <v>156</v>
      </c>
      <c r="L16" s="132" t="s">
        <v>157</v>
      </c>
      <c r="M16" s="133"/>
      <c r="N16" s="133"/>
      <c r="O16" s="133"/>
      <c r="P16" s="133"/>
    </row>
    <row r="17" spans="1:17" ht="18.75" customHeight="1">
      <c r="A17" s="117"/>
      <c r="B17" s="112"/>
      <c r="C17" s="112"/>
      <c r="D17" s="112">
        <f t="shared" si="1"/>
      </c>
      <c r="E17" s="119"/>
      <c r="F17" s="83"/>
      <c r="G17" s="304"/>
      <c r="H17" s="120"/>
      <c r="I17" s="90"/>
      <c r="J17" s="41"/>
      <c r="K17" s="13"/>
      <c r="L17" s="134"/>
      <c r="M17" s="135"/>
      <c r="N17" s="135"/>
      <c r="O17" s="135"/>
      <c r="P17" s="151"/>
      <c r="Q17" s="134"/>
    </row>
    <row r="18" spans="1:19" ht="18.75" customHeight="1">
      <c r="A18" s="117"/>
      <c r="B18" s="112"/>
      <c r="C18" s="112"/>
      <c r="D18" s="112">
        <f t="shared" si="1"/>
      </c>
      <c r="E18" s="119"/>
      <c r="F18" s="83"/>
      <c r="G18" s="304"/>
      <c r="H18" s="83"/>
      <c r="I18" s="90"/>
      <c r="J18" s="50">
        <v>35000</v>
      </c>
      <c r="K18" s="13" t="s">
        <v>158</v>
      </c>
      <c r="L18" s="138" t="s">
        <v>251</v>
      </c>
      <c r="M18" s="331"/>
      <c r="N18" s="331"/>
      <c r="O18" s="331"/>
      <c r="P18" s="34"/>
      <c r="R18" s="137"/>
      <c r="S18" s="137"/>
    </row>
    <row r="19" spans="1:9" ht="18.75" customHeight="1">
      <c r="A19" s="117"/>
      <c r="B19" s="112"/>
      <c r="C19" s="112"/>
      <c r="D19" s="112">
        <f t="shared" si="1"/>
      </c>
      <c r="E19" s="119"/>
      <c r="F19" s="83"/>
      <c r="G19" s="304"/>
      <c r="H19" s="83"/>
      <c r="I19" s="90"/>
    </row>
    <row r="20" spans="1:18" ht="18.75" customHeight="1">
      <c r="A20" s="117"/>
      <c r="B20" s="112"/>
      <c r="C20" s="112"/>
      <c r="D20" s="112">
        <f t="shared" si="1"/>
      </c>
      <c r="E20" s="119"/>
      <c r="F20" s="83"/>
      <c r="G20" s="304"/>
      <c r="H20" s="83"/>
      <c r="I20" s="90"/>
      <c r="J20" s="54">
        <v>400</v>
      </c>
      <c r="K20" s="13" t="s">
        <v>159</v>
      </c>
      <c r="L20" s="140" t="s">
        <v>160</v>
      </c>
      <c r="M20" s="56"/>
      <c r="N20" s="56"/>
      <c r="O20" s="56"/>
      <c r="P20" s="56"/>
      <c r="R20" s="34"/>
    </row>
    <row r="21" spans="1:9" ht="18.75" customHeight="1">
      <c r="A21" s="117"/>
      <c r="B21" s="112"/>
      <c r="C21" s="112"/>
      <c r="D21" s="112">
        <f t="shared" si="1"/>
      </c>
      <c r="E21" s="119"/>
      <c r="F21" s="83"/>
      <c r="G21" s="304"/>
      <c r="H21" s="83"/>
      <c r="I21" s="90"/>
    </row>
    <row r="22" spans="1:13" ht="18.75" customHeight="1">
      <c r="A22" s="117"/>
      <c r="B22" s="112"/>
      <c r="C22" s="112"/>
      <c r="D22" s="112">
        <f t="shared" si="1"/>
      </c>
      <c r="E22" s="119"/>
      <c r="F22" s="83"/>
      <c r="G22" s="304"/>
      <c r="H22" s="83"/>
      <c r="I22" s="90"/>
      <c r="J22" s="141">
        <v>1800</v>
      </c>
      <c r="K22" s="13" t="s">
        <v>161</v>
      </c>
      <c r="L22" s="56">
        <v>400</v>
      </c>
      <c r="M22" s="2" t="s">
        <v>121</v>
      </c>
    </row>
    <row r="23" spans="1:10" ht="18.75" customHeight="1">
      <c r="A23" s="117"/>
      <c r="B23" s="112"/>
      <c r="C23" s="112"/>
      <c r="D23" s="112">
        <f t="shared" si="1"/>
      </c>
      <c r="E23" s="119"/>
      <c r="F23" s="83"/>
      <c r="G23" s="304"/>
      <c r="H23" s="83"/>
      <c r="I23" s="90"/>
      <c r="J23" s="139"/>
    </row>
    <row r="24" spans="1:14" ht="18.75" customHeight="1" thickBot="1">
      <c r="A24" s="117"/>
      <c r="B24" s="112"/>
      <c r="C24" s="112"/>
      <c r="D24" s="112">
        <f t="shared" si="1"/>
      </c>
      <c r="E24" s="119"/>
      <c r="F24" s="287"/>
      <c r="G24" s="305"/>
      <c r="H24" s="142"/>
      <c r="I24" s="90"/>
      <c r="J24" s="101">
        <v>2820</v>
      </c>
      <c r="K24" s="144" t="s">
        <v>162</v>
      </c>
      <c r="L24" s="145" t="s">
        <v>163</v>
      </c>
      <c r="M24" s="146"/>
      <c r="N24" s="147"/>
    </row>
    <row r="25" spans="1:9" ht="18.75" customHeight="1">
      <c r="A25" s="117"/>
      <c r="B25" s="112"/>
      <c r="C25" s="112"/>
      <c r="D25" s="112"/>
      <c r="E25" s="112" t="s">
        <v>27</v>
      </c>
      <c r="F25" s="288">
        <f>SUM(F5:F24)</f>
        <v>35000</v>
      </c>
      <c r="G25" s="143">
        <f>SUM(G4:G24)</f>
        <v>2820</v>
      </c>
      <c r="H25" s="120">
        <f>F4+F25-G25</f>
        <v>50180</v>
      </c>
      <c r="I25" s="14"/>
    </row>
    <row r="26" spans="3:6" ht="18.75" customHeight="1">
      <c r="C26" s="148"/>
      <c r="D26" s="148"/>
      <c r="F26" s="9"/>
    </row>
    <row r="27" ht="18.75" customHeight="1"/>
    <row r="28" spans="6:14" ht="18.75" customHeight="1">
      <c r="F28" s="34"/>
      <c r="J28" s="92"/>
      <c r="K28" s="34"/>
      <c r="L28" s="34"/>
      <c r="M28" s="34"/>
      <c r="N28" s="34"/>
    </row>
    <row r="29" ht="16.5" customHeight="1">
      <c r="N29" s="149"/>
    </row>
    <row r="30" spans="6:14" ht="18.75" customHeight="1" hidden="1">
      <c r="F30" s="34"/>
      <c r="G30" s="34"/>
      <c r="J30" s="34"/>
      <c r="K30" s="34"/>
      <c r="L30" s="149"/>
      <c r="M30" s="149"/>
      <c r="N30" s="149"/>
    </row>
    <row r="31" ht="18.75" customHeight="1">
      <c r="A31" s="24"/>
    </row>
    <row r="32" ht="18.75" customHeight="1"/>
    <row r="33" ht="18.75" customHeight="1"/>
  </sheetData>
  <mergeCells count="3">
    <mergeCell ref="A1:H1"/>
    <mergeCell ref="G2:H2"/>
    <mergeCell ref="K11:Q11"/>
  </mergeCells>
  <printOptions headings="1" horizontalCentered="1"/>
  <pageMargins left="0" right="0" top="0.984251968503937" bottom="0" header="0.5118110236220472" footer="0.5118110236220472"/>
  <pageSetup horizontalDpi="600" verticalDpi="600" orientation="landscape" paperSize="9" scale="95" r:id="rId2"/>
  <headerFooter alignWithMargins="0">
    <oddHeader>&amp;R５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75" workbookViewId="0" topLeftCell="A1">
      <selection activeCell="J44" sqref="J44:J45"/>
    </sheetView>
  </sheetViews>
  <sheetFormatPr defaultColWidth="9.00390625" defaultRowHeight="13.5"/>
  <cols>
    <col min="1" max="1" width="4.625" style="2" customWidth="1"/>
    <col min="2" max="2" width="4.625" style="13" customWidth="1"/>
    <col min="3" max="5" width="9.00390625" style="2" customWidth="1"/>
    <col min="6" max="6" width="11.25390625" style="2" customWidth="1"/>
    <col min="7" max="11" width="9.00390625" style="2" customWidth="1"/>
    <col min="12" max="12" width="8.875" style="2" customWidth="1"/>
    <col min="13" max="16384" width="9.00390625" style="2" customWidth="1"/>
  </cols>
  <sheetData>
    <row r="1" spans="1:3" ht="26.25" customHeight="1">
      <c r="A1" s="71">
        <v>4</v>
      </c>
      <c r="B1" s="49" t="s">
        <v>15</v>
      </c>
      <c r="C1" s="13"/>
    </row>
    <row r="2" spans="1:3" ht="9" customHeight="1">
      <c r="A2" s="71"/>
      <c r="B2" s="49"/>
      <c r="C2" s="13"/>
    </row>
    <row r="3" spans="1:3" ht="16.5" customHeight="1">
      <c r="A3" s="13"/>
      <c r="B3" s="13" t="s">
        <v>204</v>
      </c>
      <c r="C3" s="63" t="s">
        <v>206</v>
      </c>
    </row>
    <row r="4" spans="1:3" ht="9" customHeight="1">
      <c r="A4" s="13"/>
      <c r="C4" s="63"/>
    </row>
    <row r="5" spans="1:3" ht="16.5" customHeight="1">
      <c r="A5" s="13"/>
      <c r="B5" s="13" t="s">
        <v>207</v>
      </c>
      <c r="C5" s="63" t="s">
        <v>208</v>
      </c>
    </row>
    <row r="6" spans="1:3" ht="9" customHeight="1">
      <c r="A6" s="13"/>
      <c r="C6" s="63"/>
    </row>
    <row r="7" spans="1:3" ht="16.5" customHeight="1">
      <c r="A7" s="13"/>
      <c r="B7" s="13" t="s">
        <v>209</v>
      </c>
      <c r="C7" s="2" t="s">
        <v>123</v>
      </c>
    </row>
    <row r="8" spans="1:3" ht="16.5" customHeight="1">
      <c r="A8" s="13"/>
      <c r="C8" s="2" t="s">
        <v>124</v>
      </c>
    </row>
    <row r="9" ht="9" customHeight="1">
      <c r="A9" s="13"/>
    </row>
    <row r="10" spans="1:3" ht="16.5" customHeight="1">
      <c r="A10" s="13"/>
      <c r="B10" s="13" t="s">
        <v>210</v>
      </c>
      <c r="C10" s="2" t="s">
        <v>219</v>
      </c>
    </row>
    <row r="11" spans="1:3" ht="16.5" customHeight="1">
      <c r="A11" s="63"/>
      <c r="C11" s="63" t="s">
        <v>220</v>
      </c>
    </row>
    <row r="12" spans="1:3" ht="9" customHeight="1">
      <c r="A12" s="63"/>
      <c r="C12" s="63"/>
    </row>
    <row r="13" spans="1:3" ht="16.5" customHeight="1">
      <c r="A13" s="13"/>
      <c r="B13" s="13" t="s">
        <v>211</v>
      </c>
      <c r="C13" s="2" t="s">
        <v>125</v>
      </c>
    </row>
    <row r="14" ht="9" customHeight="1">
      <c r="A14" s="13"/>
    </row>
    <row r="15" spans="1:3" ht="16.5" customHeight="1">
      <c r="A15" s="13"/>
      <c r="B15" s="13" t="s">
        <v>205</v>
      </c>
      <c r="C15" s="2" t="s">
        <v>126</v>
      </c>
    </row>
    <row r="16" ht="9" customHeight="1">
      <c r="A16" s="13"/>
    </row>
    <row r="17" spans="1:11" ht="16.5" customHeight="1">
      <c r="A17" s="13"/>
      <c r="B17" s="13" t="s">
        <v>212</v>
      </c>
      <c r="C17" s="2" t="s">
        <v>127</v>
      </c>
      <c r="I17" s="13"/>
      <c r="J17" s="13"/>
      <c r="K17" s="13"/>
    </row>
    <row r="18" ht="9" customHeight="1">
      <c r="A18" s="13"/>
    </row>
    <row r="19" spans="1:15" ht="18.75">
      <c r="A19" s="62" t="s">
        <v>168</v>
      </c>
      <c r="B19" s="172" t="s">
        <v>16</v>
      </c>
      <c r="C19" s="49"/>
      <c r="D19" s="49"/>
      <c r="E19" s="49"/>
      <c r="F19" s="49"/>
      <c r="G19" s="49"/>
      <c r="H19" s="49"/>
      <c r="L19" s="49"/>
      <c r="M19" s="49"/>
      <c r="N19" s="49"/>
      <c r="O19" s="49"/>
    </row>
    <row r="20" spans="1:11" ht="9" customHeight="1">
      <c r="A20" s="13"/>
      <c r="I20" s="49"/>
      <c r="J20" s="49"/>
      <c r="K20" s="49"/>
    </row>
    <row r="21" spans="1:3" ht="16.5" customHeight="1">
      <c r="A21" s="63"/>
      <c r="B21" s="13" t="s">
        <v>81</v>
      </c>
      <c r="C21" s="2" t="s">
        <v>217</v>
      </c>
    </row>
    <row r="22" spans="1:3" ht="16.5" customHeight="1">
      <c r="A22" s="13"/>
      <c r="C22" s="2" t="s">
        <v>218</v>
      </c>
    </row>
    <row r="23" ht="9" customHeight="1">
      <c r="A23" s="13"/>
    </row>
    <row r="24" spans="1:3" ht="16.5" customHeight="1">
      <c r="A24" s="13"/>
      <c r="C24" s="2" t="s">
        <v>128</v>
      </c>
    </row>
    <row r="25" ht="9" customHeight="1">
      <c r="A25" s="13"/>
    </row>
    <row r="26" ht="16.5" customHeight="1">
      <c r="C26" s="2" t="s">
        <v>169</v>
      </c>
    </row>
    <row r="27" spans="3:7" ht="16.5" customHeight="1">
      <c r="C27" s="58" t="s">
        <v>170</v>
      </c>
      <c r="G27" s="2" t="s">
        <v>171</v>
      </c>
    </row>
    <row r="28" ht="9" customHeight="1"/>
    <row r="29" spans="2:11" ht="18.75">
      <c r="B29" s="80"/>
      <c r="C29" s="131" t="s">
        <v>4</v>
      </c>
      <c r="D29" s="13" t="s">
        <v>117</v>
      </c>
      <c r="E29" s="132" t="s">
        <v>157</v>
      </c>
      <c r="F29" s="173"/>
      <c r="G29" s="88"/>
      <c r="H29" s="88"/>
      <c r="I29" s="88"/>
      <c r="J29" s="34"/>
      <c r="K29" s="34"/>
    </row>
    <row r="30" ht="17.25" customHeight="1"/>
    <row r="31" spans="4:11" ht="18.75">
      <c r="D31" s="132" t="s">
        <v>172</v>
      </c>
      <c r="E31" s="174"/>
      <c r="F31" s="175" t="s">
        <v>225</v>
      </c>
      <c r="G31" s="328" t="s">
        <v>226</v>
      </c>
      <c r="H31" s="330"/>
      <c r="I31" s="323" t="s">
        <v>118</v>
      </c>
      <c r="J31" s="249"/>
      <c r="K31" s="249"/>
    </row>
    <row r="32" spans="3:4" ht="13.5">
      <c r="C32" s="348"/>
      <c r="D32" s="348"/>
    </row>
    <row r="33" ht="14.25" thickBot="1">
      <c r="N33" s="34"/>
    </row>
    <row r="34" spans="3:8" ht="17.25">
      <c r="C34" s="262"/>
      <c r="D34" s="263"/>
      <c r="E34" s="263"/>
      <c r="F34" s="263"/>
      <c r="G34" s="264"/>
      <c r="H34" s="51"/>
    </row>
    <row r="35" spans="3:11" ht="17.25">
      <c r="C35" s="265"/>
      <c r="D35" s="52" t="s">
        <v>43</v>
      </c>
      <c r="E35" s="176" t="s">
        <v>173</v>
      </c>
      <c r="F35" s="177"/>
      <c r="G35" s="266" t="s">
        <v>119</v>
      </c>
      <c r="H35" s="51"/>
      <c r="I35" s="178" t="s">
        <v>120</v>
      </c>
      <c r="J35" s="178"/>
      <c r="K35" s="249"/>
    </row>
    <row r="36" spans="3:8" ht="9" customHeight="1">
      <c r="C36" s="265"/>
      <c r="D36" s="53"/>
      <c r="E36" s="51"/>
      <c r="F36" s="51"/>
      <c r="G36" s="266"/>
      <c r="H36" s="51"/>
    </row>
    <row r="37" spans="3:12" ht="18.75">
      <c r="C37" s="265"/>
      <c r="D37" s="53" t="s">
        <v>41</v>
      </c>
      <c r="E37" s="324" t="s">
        <v>227</v>
      </c>
      <c r="F37" s="325"/>
      <c r="G37" s="266" t="s">
        <v>45</v>
      </c>
      <c r="H37" s="51"/>
      <c r="I37" s="328" t="s">
        <v>174</v>
      </c>
      <c r="J37" s="329"/>
      <c r="K37" s="180"/>
      <c r="L37" s="34"/>
    </row>
    <row r="38" spans="3:8" ht="9" customHeight="1">
      <c r="C38" s="265"/>
      <c r="D38" s="53"/>
      <c r="E38" s="51"/>
      <c r="F38" s="51"/>
      <c r="G38" s="266"/>
      <c r="H38" s="51"/>
    </row>
    <row r="39" spans="3:9" ht="17.25">
      <c r="C39" s="265"/>
      <c r="D39" s="53" t="s">
        <v>44</v>
      </c>
      <c r="E39" s="326" t="s">
        <v>175</v>
      </c>
      <c r="F39" s="327"/>
      <c r="G39" s="266" t="s">
        <v>45</v>
      </c>
      <c r="H39" s="51"/>
      <c r="I39" s="2" t="s">
        <v>176</v>
      </c>
    </row>
    <row r="40" spans="3:8" ht="9" customHeight="1">
      <c r="C40" s="265"/>
      <c r="D40" s="53"/>
      <c r="E40" s="51"/>
      <c r="F40" s="51"/>
      <c r="G40" s="266"/>
      <c r="H40" s="51"/>
    </row>
    <row r="41" spans="3:13" ht="17.25" customHeight="1">
      <c r="C41" s="265"/>
      <c r="D41" s="53" t="s">
        <v>70</v>
      </c>
      <c r="E41" s="333">
        <v>0</v>
      </c>
      <c r="F41" s="334"/>
      <c r="G41" s="266" t="s">
        <v>46</v>
      </c>
      <c r="H41" s="51"/>
      <c r="I41" s="338" t="s">
        <v>254</v>
      </c>
      <c r="J41" s="338"/>
      <c r="K41" s="338"/>
      <c r="L41" s="338"/>
      <c r="M41" s="338"/>
    </row>
    <row r="42" spans="3:8" ht="9" customHeight="1">
      <c r="C42" s="265"/>
      <c r="D42" s="51"/>
      <c r="E42" s="51"/>
      <c r="F42" s="51"/>
      <c r="G42" s="267"/>
      <c r="H42" s="51"/>
    </row>
    <row r="43" spans="3:9" ht="17.25" customHeight="1" thickBot="1">
      <c r="C43" s="268"/>
      <c r="D43" s="269"/>
      <c r="E43" s="269"/>
      <c r="F43" s="270" t="s">
        <v>177</v>
      </c>
      <c r="G43" s="271"/>
      <c r="H43" s="51"/>
      <c r="I43" s="63"/>
    </row>
    <row r="46" spans="2:8" ht="13.5">
      <c r="B46" s="13" t="s">
        <v>178</v>
      </c>
      <c r="C46" s="243" t="s">
        <v>4</v>
      </c>
      <c r="E46" s="136" t="s">
        <v>179</v>
      </c>
      <c r="F46" s="34"/>
      <c r="G46" s="34"/>
      <c r="H46" s="34"/>
    </row>
    <row r="47" spans="5:8" ht="13.5">
      <c r="E47" s="34"/>
      <c r="F47" s="34"/>
      <c r="G47" s="34"/>
      <c r="H47" s="34"/>
    </row>
    <row r="48" spans="5:8" ht="18.75">
      <c r="E48" s="181"/>
      <c r="F48" s="34"/>
      <c r="G48" s="34"/>
      <c r="H48" s="34"/>
    </row>
    <row r="49" spans="5:8" ht="13.5">
      <c r="E49" s="34"/>
      <c r="F49" s="34"/>
      <c r="G49" s="34"/>
      <c r="H49" s="34"/>
    </row>
    <row r="50" spans="5:8" ht="18.75">
      <c r="E50" s="181"/>
      <c r="F50" s="34"/>
      <c r="G50" s="34"/>
      <c r="H50" s="34"/>
    </row>
    <row r="51" spans="5:8" ht="13.5">
      <c r="E51" s="34"/>
      <c r="F51" s="34"/>
      <c r="G51" s="34"/>
      <c r="H51" s="34"/>
    </row>
    <row r="52" spans="5:8" ht="18.75">
      <c r="E52" s="181"/>
      <c r="F52" s="34"/>
      <c r="G52" s="34"/>
      <c r="H52" s="34"/>
    </row>
  </sheetData>
  <mergeCells count="2">
    <mergeCell ref="I41:M41"/>
    <mergeCell ref="C32:D32"/>
  </mergeCells>
  <printOptions horizontalCentered="1"/>
  <pageMargins left="0.1968503937007874" right="0" top="0.984251968503937" bottom="0" header="0.5118110236220472" footer="0.5118110236220472"/>
  <pageSetup horizontalDpi="600" verticalDpi="600" orientation="portrait" paperSize="9" scale="110" r:id="rId2"/>
  <headerFooter alignWithMargins="0">
    <oddHeader>&amp;R６</oddHeader>
  </headerFooter>
  <colBreaks count="1" manualBreakCount="1">
    <brk id="1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1" sqref="E1"/>
    </sheetView>
  </sheetViews>
  <sheetFormatPr defaultColWidth="9.00390625" defaultRowHeight="13.5"/>
  <cols>
    <col min="1" max="1" width="3.375" style="13" customWidth="1"/>
    <col min="2" max="3" width="9.00390625" style="2" customWidth="1"/>
    <col min="4" max="4" width="8.875" style="2" customWidth="1"/>
    <col min="5" max="5" width="12.375" style="2" customWidth="1"/>
    <col min="6" max="6" width="9.00390625" style="2" customWidth="1"/>
    <col min="7" max="7" width="5.50390625" style="2" customWidth="1"/>
    <col min="8" max="8" width="11.125" style="2" customWidth="1"/>
    <col min="9" max="9" width="8.875" style="2" customWidth="1"/>
    <col min="10" max="10" width="6.875" style="2" customWidth="1"/>
    <col min="11" max="16384" width="9.00390625" style="2" customWidth="1"/>
  </cols>
  <sheetData>
    <row r="1" spans="1:2" ht="16.5" customHeight="1">
      <c r="A1" s="13" t="s">
        <v>209</v>
      </c>
      <c r="B1" s="2" t="s">
        <v>214</v>
      </c>
    </row>
    <row r="2" ht="9.75" customHeight="1"/>
    <row r="3" spans="2:6" ht="16.5" customHeight="1">
      <c r="B3" s="2" t="s">
        <v>247</v>
      </c>
      <c r="F3" s="2" t="s">
        <v>71</v>
      </c>
    </row>
    <row r="4" ht="16.5" customHeight="1"/>
    <row r="5" ht="16.5" customHeight="1">
      <c r="B5" s="2" t="s">
        <v>135</v>
      </c>
    </row>
    <row r="6" spans="2:8" ht="16.5" customHeight="1">
      <c r="B6" s="58" t="s">
        <v>137</v>
      </c>
      <c r="F6" s="2" t="s">
        <v>136</v>
      </c>
      <c r="H6" s="66"/>
    </row>
    <row r="8" spans="2:3" ht="17.25" customHeight="1">
      <c r="B8" s="301" t="s">
        <v>9</v>
      </c>
      <c r="C8" s="195"/>
    </row>
    <row r="9" spans="2:3" ht="9" customHeight="1">
      <c r="B9" s="144"/>
      <c r="C9" s="144"/>
    </row>
    <row r="10" spans="2:8" ht="17.25">
      <c r="B10" s="54">
        <v>400</v>
      </c>
      <c r="C10" s="13" t="s">
        <v>229</v>
      </c>
      <c r="D10" s="55" t="s">
        <v>129</v>
      </c>
      <c r="E10" s="56"/>
      <c r="F10" s="56"/>
      <c r="G10" s="56"/>
      <c r="H10" s="56"/>
    </row>
    <row r="11" ht="13.5" customHeight="1"/>
    <row r="12" ht="13.5" customHeight="1"/>
    <row r="13" spans="3:8" ht="16.5" customHeight="1">
      <c r="C13" s="55" t="s">
        <v>104</v>
      </c>
      <c r="D13" s="339" t="s">
        <v>105</v>
      </c>
      <c r="E13" s="340"/>
      <c r="F13" s="244" t="s">
        <v>106</v>
      </c>
      <c r="G13" s="57" t="s">
        <v>130</v>
      </c>
      <c r="H13" s="61"/>
    </row>
    <row r="14" ht="17.25" customHeight="1" thickBot="1"/>
    <row r="15" spans="2:7" ht="17.25">
      <c r="B15" s="262"/>
      <c r="C15" s="263"/>
      <c r="D15" s="263"/>
      <c r="E15" s="263"/>
      <c r="F15" s="264"/>
      <c r="G15" s="51"/>
    </row>
    <row r="16" spans="2:9" ht="17.25">
      <c r="B16" s="265"/>
      <c r="C16" s="52" t="s">
        <v>107</v>
      </c>
      <c r="D16" s="339" t="s">
        <v>108</v>
      </c>
      <c r="E16" s="340"/>
      <c r="F16" s="266" t="s">
        <v>72</v>
      </c>
      <c r="G16" s="51"/>
      <c r="H16" s="339" t="s">
        <v>222</v>
      </c>
      <c r="I16" s="340"/>
    </row>
    <row r="17" spans="2:7" ht="13.5">
      <c r="B17" s="265"/>
      <c r="C17" s="53"/>
      <c r="D17" s="51"/>
      <c r="E17" s="51"/>
      <c r="F17" s="266"/>
      <c r="G17" s="51"/>
    </row>
    <row r="18" spans="2:8" ht="17.25">
      <c r="B18" s="265"/>
      <c r="C18" s="53" t="s">
        <v>103</v>
      </c>
      <c r="D18" s="341">
        <v>7</v>
      </c>
      <c r="E18" s="342"/>
      <c r="F18" s="266" t="s">
        <v>45</v>
      </c>
      <c r="G18" s="51"/>
      <c r="H18" s="2" t="s">
        <v>221</v>
      </c>
    </row>
    <row r="19" spans="2:7" ht="13.5">
      <c r="B19" s="265"/>
      <c r="C19" s="53"/>
      <c r="D19" s="51"/>
      <c r="E19" s="51"/>
      <c r="F19" s="266"/>
      <c r="G19" s="51"/>
    </row>
    <row r="20" spans="2:8" ht="17.25">
      <c r="B20" s="265"/>
      <c r="C20" s="53" t="s">
        <v>109</v>
      </c>
      <c r="D20" s="343" t="s">
        <v>131</v>
      </c>
      <c r="E20" s="369"/>
      <c r="F20" s="266" t="s">
        <v>50</v>
      </c>
      <c r="G20" s="51"/>
      <c r="H20" s="2" t="s">
        <v>228</v>
      </c>
    </row>
    <row r="21" spans="2:7" ht="13.5">
      <c r="B21" s="265"/>
      <c r="C21" s="51"/>
      <c r="D21" s="51"/>
      <c r="E21" s="51"/>
      <c r="F21" s="267"/>
      <c r="G21" s="51"/>
    </row>
    <row r="22" spans="2:7" ht="18" thickBot="1">
      <c r="B22" s="268"/>
      <c r="C22" s="269"/>
      <c r="D22" s="269"/>
      <c r="E22" s="270" t="s">
        <v>132</v>
      </c>
      <c r="F22" s="271"/>
      <c r="G22" s="51"/>
    </row>
    <row r="23" ht="9" customHeight="1"/>
  </sheetData>
  <mergeCells count="5">
    <mergeCell ref="H16:I16"/>
    <mergeCell ref="D18:E18"/>
    <mergeCell ref="D20:E20"/>
    <mergeCell ref="D13:E13"/>
    <mergeCell ref="D16:E16"/>
  </mergeCells>
  <printOptions horizontalCentered="1"/>
  <pageMargins left="0.1968503937007874" right="0" top="0.984251968503937" bottom="0" header="0.5118110236220472" footer="0.5118110236220472"/>
  <pageSetup horizontalDpi="600" verticalDpi="600" orientation="landscape" paperSize="9" scale="120" r:id="rId2"/>
  <headerFooter alignWithMargins="0">
    <oddHeader>&amp;R７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J23" sqref="J23"/>
    </sheetView>
  </sheetViews>
  <sheetFormatPr defaultColWidth="9.00390625" defaultRowHeight="13.5"/>
  <cols>
    <col min="1" max="3" width="3.875" style="13" customWidth="1"/>
    <col min="4" max="4" width="9.00390625" style="13" customWidth="1"/>
    <col min="5" max="5" width="16.25390625" style="2" customWidth="1"/>
    <col min="6" max="8" width="8.625" style="2" customWidth="1"/>
    <col min="9" max="9" width="5.25390625" style="2" bestFit="1" customWidth="1"/>
    <col min="10" max="10" width="22.75390625" style="2" customWidth="1"/>
    <col min="11" max="11" width="2.50390625" style="2" customWidth="1"/>
    <col min="12" max="12" width="9.00390625" style="2" customWidth="1"/>
    <col min="13" max="19" width="8.875" style="2" customWidth="1"/>
    <col min="20" max="16384" width="9.00390625" style="2" customWidth="1"/>
  </cols>
  <sheetData>
    <row r="1" spans="1:19" ht="18.75">
      <c r="A1" s="352" t="s">
        <v>78</v>
      </c>
      <c r="B1" s="352"/>
      <c r="C1" s="352"/>
      <c r="D1" s="352"/>
      <c r="E1" s="352"/>
      <c r="F1" s="352"/>
      <c r="G1" s="352"/>
      <c r="H1" s="352"/>
      <c r="I1" s="352"/>
      <c r="J1" s="352"/>
      <c r="L1" s="38"/>
      <c r="M1" s="38"/>
      <c r="N1" s="38"/>
      <c r="O1" s="38"/>
      <c r="P1" s="38"/>
      <c r="Q1" s="38"/>
      <c r="R1" s="38"/>
      <c r="S1" s="38"/>
    </row>
    <row r="2" spans="10:19" ht="13.5">
      <c r="J2" s="108">
        <f ca="1">TODAY()</f>
        <v>38136</v>
      </c>
      <c r="L2" s="36"/>
      <c r="M2" s="370"/>
      <c r="N2" s="370"/>
      <c r="O2" s="370"/>
      <c r="P2" s="370"/>
      <c r="Q2" s="370"/>
      <c r="R2" s="370"/>
      <c r="S2" s="370"/>
    </row>
    <row r="3" spans="1:19" ht="14.25" thickBot="1">
      <c r="A3" s="152" t="s">
        <v>0</v>
      </c>
      <c r="B3" s="152" t="s">
        <v>2</v>
      </c>
      <c r="C3" s="152" t="s">
        <v>17</v>
      </c>
      <c r="D3" s="152" t="s">
        <v>1</v>
      </c>
      <c r="E3" s="152" t="s">
        <v>3</v>
      </c>
      <c r="F3" s="152" t="s">
        <v>4</v>
      </c>
      <c r="G3" s="152" t="s">
        <v>5</v>
      </c>
      <c r="H3" s="153" t="s">
        <v>6</v>
      </c>
      <c r="I3" s="154" t="s">
        <v>74</v>
      </c>
      <c r="J3" s="152" t="s">
        <v>75</v>
      </c>
      <c r="L3" s="126">
        <v>1</v>
      </c>
      <c r="M3" s="126" t="s">
        <v>4</v>
      </c>
      <c r="N3" s="36"/>
      <c r="O3" s="36"/>
      <c r="P3" s="36"/>
      <c r="Q3" s="36"/>
      <c r="R3" s="36"/>
      <c r="S3" s="356"/>
    </row>
    <row r="4" spans="1:19" ht="14.25" thickTop="1">
      <c r="A4" s="155">
        <v>37987</v>
      </c>
      <c r="B4" s="156" t="str">
        <f aca="true" t="shared" si="0" ref="B4:B9">TEXT(A4,"ａａａ")</f>
        <v>木</v>
      </c>
      <c r="C4" s="156"/>
      <c r="D4" s="156"/>
      <c r="E4" s="157" t="s">
        <v>18</v>
      </c>
      <c r="F4" s="8">
        <v>18000</v>
      </c>
      <c r="G4" s="8"/>
      <c r="H4" s="158">
        <f>F4</f>
        <v>18000</v>
      </c>
      <c r="I4" s="159"/>
      <c r="J4" s="160"/>
      <c r="L4" s="126">
        <v>2</v>
      </c>
      <c r="M4" s="126" t="s">
        <v>9</v>
      </c>
      <c r="N4" s="36"/>
      <c r="O4" s="36"/>
      <c r="P4" s="36"/>
      <c r="Q4" s="36"/>
      <c r="R4" s="36"/>
      <c r="S4" s="356"/>
    </row>
    <row r="5" spans="1:19" ht="13.5">
      <c r="A5" s="82" t="s">
        <v>166</v>
      </c>
      <c r="B5" s="156" t="str">
        <f t="shared" si="0"/>
        <v>〃</v>
      </c>
      <c r="C5" s="76">
        <v>1</v>
      </c>
      <c r="D5" s="161" t="str">
        <f>VLOOKUP(C5,$L$3:$M$9,2,0)</f>
        <v>入金</v>
      </c>
      <c r="E5" s="78" t="s">
        <v>19</v>
      </c>
      <c r="F5" s="12">
        <v>25000</v>
      </c>
      <c r="G5" s="12"/>
      <c r="H5" s="162">
        <f>H4+F5-G5</f>
        <v>43000</v>
      </c>
      <c r="I5" s="163"/>
      <c r="J5" s="164"/>
      <c r="L5" s="126">
        <v>3</v>
      </c>
      <c r="M5" s="126" t="s">
        <v>10</v>
      </c>
      <c r="N5" s="41"/>
      <c r="O5" s="41"/>
      <c r="P5" s="41"/>
      <c r="Q5" s="41"/>
      <c r="R5" s="41"/>
      <c r="S5" s="85"/>
    </row>
    <row r="6" spans="1:19" ht="13.5">
      <c r="A6" s="82">
        <v>37988</v>
      </c>
      <c r="B6" s="156" t="str">
        <f t="shared" si="0"/>
        <v>金</v>
      </c>
      <c r="C6" s="76">
        <v>1</v>
      </c>
      <c r="D6" s="161" t="str">
        <f>VLOOKUP(C6,$L$3:$M$9,2,0)</f>
        <v>入金</v>
      </c>
      <c r="E6" s="78" t="s">
        <v>20</v>
      </c>
      <c r="F6" s="12">
        <v>10000</v>
      </c>
      <c r="G6" s="12"/>
      <c r="H6" s="162">
        <f>H5+F6-G6</f>
        <v>53000</v>
      </c>
      <c r="I6" s="163"/>
      <c r="J6" s="150"/>
      <c r="L6" s="126">
        <v>4</v>
      </c>
      <c r="M6" s="126" t="s">
        <v>11</v>
      </c>
      <c r="S6" s="9"/>
    </row>
    <row r="7" spans="1:20" ht="13.5">
      <c r="A7" s="82">
        <v>37989</v>
      </c>
      <c r="B7" s="156" t="str">
        <f t="shared" si="0"/>
        <v>土</v>
      </c>
      <c r="C7" s="76">
        <v>3</v>
      </c>
      <c r="D7" s="161" t="str">
        <f>VLOOKUP(C7,$L$3:$M$9,2,0)</f>
        <v>本代</v>
      </c>
      <c r="E7" s="78" t="s">
        <v>21</v>
      </c>
      <c r="F7" s="12"/>
      <c r="G7" s="12">
        <v>1800</v>
      </c>
      <c r="H7" s="162">
        <f>H6+F7-G7</f>
        <v>51200</v>
      </c>
      <c r="I7" s="163"/>
      <c r="J7" s="150"/>
      <c r="L7" s="126">
        <v>5</v>
      </c>
      <c r="M7" s="126" t="s">
        <v>12</v>
      </c>
      <c r="N7" s="34"/>
      <c r="S7" s="89"/>
      <c r="T7" s="34"/>
    </row>
    <row r="8" spans="1:13" ht="13.5">
      <c r="A8" s="82" t="s">
        <v>167</v>
      </c>
      <c r="B8" s="156" t="str">
        <f t="shared" si="0"/>
        <v>〃</v>
      </c>
      <c r="C8" s="76">
        <v>6</v>
      </c>
      <c r="D8" s="161" t="str">
        <f>VLOOKUP(C8,$L$3:$M$9,2,0)</f>
        <v>交通費</v>
      </c>
      <c r="E8" s="78" t="s">
        <v>51</v>
      </c>
      <c r="F8" s="12"/>
      <c r="G8" s="12">
        <v>620</v>
      </c>
      <c r="H8" s="162">
        <f>H7+F8-G8</f>
        <v>50580</v>
      </c>
      <c r="I8" s="163"/>
      <c r="J8" s="150"/>
      <c r="L8" s="126">
        <v>6</v>
      </c>
      <c r="M8" s="126" t="s">
        <v>13</v>
      </c>
    </row>
    <row r="9" spans="1:19" ht="13.5">
      <c r="A9" s="82">
        <v>37990</v>
      </c>
      <c r="B9" s="156" t="str">
        <f t="shared" si="0"/>
        <v>日</v>
      </c>
      <c r="C9" s="76">
        <v>2</v>
      </c>
      <c r="D9" s="161" t="str">
        <f>VLOOKUP(C9,$L$3:$M$9,2,0)</f>
        <v>文房具</v>
      </c>
      <c r="E9" s="78" t="s">
        <v>25</v>
      </c>
      <c r="F9" s="12"/>
      <c r="G9" s="12">
        <v>400</v>
      </c>
      <c r="H9" s="162">
        <f>H8+F9-G9</f>
        <v>50180</v>
      </c>
      <c r="I9" s="163"/>
      <c r="J9" s="150"/>
      <c r="L9" s="126">
        <v>7</v>
      </c>
      <c r="M9" s="126" t="s">
        <v>42</v>
      </c>
      <c r="N9" s="34"/>
      <c r="P9" s="34"/>
      <c r="S9" s="91"/>
    </row>
    <row r="10" spans="1:18" ht="13.5">
      <c r="A10" s="82"/>
      <c r="B10" s="76"/>
      <c r="C10" s="76"/>
      <c r="D10" s="76"/>
      <c r="E10" s="78"/>
      <c r="F10" s="12"/>
      <c r="G10" s="12"/>
      <c r="H10" s="139"/>
      <c r="I10" s="163"/>
      <c r="J10" s="166"/>
      <c r="L10" s="34"/>
      <c r="M10" s="92"/>
      <c r="N10" s="34"/>
      <c r="R10" s="92"/>
    </row>
    <row r="11" spans="1:14" ht="13.5">
      <c r="A11" s="82"/>
      <c r="B11" s="76"/>
      <c r="C11" s="76"/>
      <c r="D11" s="76"/>
      <c r="E11" s="78"/>
      <c r="F11" s="12"/>
      <c r="G11" s="12"/>
      <c r="H11" s="167"/>
      <c r="I11" s="163"/>
      <c r="J11" s="150"/>
      <c r="L11" s="34"/>
      <c r="M11" s="34"/>
      <c r="N11" s="34"/>
    </row>
    <row r="12" spans="1:10" ht="13.5">
      <c r="A12" s="82"/>
      <c r="B12" s="76"/>
      <c r="C12" s="76"/>
      <c r="D12" s="76"/>
      <c r="E12" s="78"/>
      <c r="F12" s="12"/>
      <c r="G12" s="12"/>
      <c r="H12" s="168"/>
      <c r="I12" s="126"/>
      <c r="J12" s="150"/>
    </row>
    <row r="13" spans="1:16" ht="13.5">
      <c r="A13" s="82"/>
      <c r="B13" s="76"/>
      <c r="C13" s="76"/>
      <c r="D13" s="76"/>
      <c r="E13" s="78"/>
      <c r="F13" s="12"/>
      <c r="G13" s="12"/>
      <c r="H13" s="168"/>
      <c r="I13" s="126"/>
      <c r="J13" s="150"/>
      <c r="M13" s="169"/>
      <c r="N13" s="70"/>
      <c r="O13" s="70"/>
      <c r="P13" s="34"/>
    </row>
    <row r="14" spans="1:10" ht="13.5">
      <c r="A14" s="82"/>
      <c r="B14" s="76"/>
      <c r="C14" s="76"/>
      <c r="D14" s="76"/>
      <c r="E14" s="78"/>
      <c r="F14" s="12"/>
      <c r="G14" s="12"/>
      <c r="H14" s="168"/>
      <c r="I14" s="126"/>
      <c r="J14" s="150"/>
    </row>
    <row r="15" spans="1:10" ht="13.5">
      <c r="A15" s="82"/>
      <c r="B15" s="76"/>
      <c r="C15" s="76"/>
      <c r="D15" s="76"/>
      <c r="E15" s="78"/>
      <c r="F15" s="12"/>
      <c r="G15" s="12"/>
      <c r="H15" s="167"/>
      <c r="I15" s="163"/>
      <c r="J15" s="78"/>
    </row>
    <row r="16" spans="1:10" ht="13.5">
      <c r="A16" s="82"/>
      <c r="B16" s="76"/>
      <c r="C16" s="76"/>
      <c r="D16" s="76"/>
      <c r="E16" s="78"/>
      <c r="F16" s="12"/>
      <c r="G16" s="12"/>
      <c r="H16" s="167"/>
      <c r="I16" s="12"/>
      <c r="J16" s="78"/>
    </row>
    <row r="17" spans="1:10" ht="13.5">
      <c r="A17" s="82"/>
      <c r="B17" s="76"/>
      <c r="C17" s="76"/>
      <c r="D17" s="76"/>
      <c r="E17" s="78"/>
      <c r="F17" s="12"/>
      <c r="G17" s="12"/>
      <c r="H17" s="167"/>
      <c r="I17" s="12"/>
      <c r="J17" s="78"/>
    </row>
    <row r="18" spans="1:10" ht="13.5">
      <c r="A18" s="82"/>
      <c r="B18" s="76"/>
      <c r="C18" s="76"/>
      <c r="D18" s="76"/>
      <c r="E18" s="78"/>
      <c r="F18" s="12"/>
      <c r="G18" s="12"/>
      <c r="H18" s="167"/>
      <c r="I18" s="12"/>
      <c r="J18" s="78"/>
    </row>
    <row r="19" spans="1:10" ht="13.5">
      <c r="A19" s="82"/>
      <c r="B19" s="76"/>
      <c r="C19" s="76"/>
      <c r="D19" s="76"/>
      <c r="E19" s="78"/>
      <c r="F19" s="12"/>
      <c r="G19" s="12"/>
      <c r="H19" s="167"/>
      <c r="I19" s="12"/>
      <c r="J19" s="78"/>
    </row>
    <row r="20" spans="1:10" ht="13.5">
      <c r="A20" s="82"/>
      <c r="B20" s="76"/>
      <c r="C20" s="76"/>
      <c r="D20" s="76"/>
      <c r="E20" s="78"/>
      <c r="F20" s="12"/>
      <c r="G20" s="12"/>
      <c r="H20" s="167"/>
      <c r="I20" s="12"/>
      <c r="J20" s="78"/>
    </row>
    <row r="21" spans="1:10" ht="13.5">
      <c r="A21" s="82"/>
      <c r="B21" s="76"/>
      <c r="C21" s="76"/>
      <c r="D21" s="76"/>
      <c r="E21" s="78"/>
      <c r="F21" s="12"/>
      <c r="G21" s="12"/>
      <c r="H21" s="167"/>
      <c r="I21" s="12"/>
      <c r="J21" s="78"/>
    </row>
    <row r="22" spans="1:10" ht="13.5">
      <c r="A22" s="82"/>
      <c r="B22" s="76"/>
      <c r="C22" s="76"/>
      <c r="D22" s="76"/>
      <c r="E22" s="78"/>
      <c r="F22" s="12"/>
      <c r="G22" s="12"/>
      <c r="H22" s="167"/>
      <c r="I22" s="12"/>
      <c r="J22" s="78"/>
    </row>
    <row r="23" spans="1:10" ht="13.5">
      <c r="A23" s="82"/>
      <c r="B23" s="76"/>
      <c r="C23" s="76"/>
      <c r="D23" s="76"/>
      <c r="E23" s="78"/>
      <c r="F23" s="12"/>
      <c r="G23" s="12"/>
      <c r="H23" s="167"/>
      <c r="I23" s="12"/>
      <c r="J23" s="78"/>
    </row>
    <row r="24" spans="1:10" ht="13.5">
      <c r="A24" s="82"/>
      <c r="B24" s="76"/>
      <c r="C24" s="76"/>
      <c r="D24" s="76"/>
      <c r="E24" s="78"/>
      <c r="F24" s="12"/>
      <c r="G24" s="12"/>
      <c r="H24" s="167"/>
      <c r="I24" s="12"/>
      <c r="J24" s="78"/>
    </row>
    <row r="25" spans="1:10" ht="13.5">
      <c r="A25" s="82"/>
      <c r="B25" s="76"/>
      <c r="C25" s="76"/>
      <c r="D25" s="76"/>
      <c r="E25" s="78"/>
      <c r="F25" s="12"/>
      <c r="G25" s="12"/>
      <c r="H25" s="167"/>
      <c r="I25" s="12"/>
      <c r="J25" s="78"/>
    </row>
    <row r="26" spans="1:10" ht="13.5">
      <c r="A26" s="82"/>
      <c r="B26" s="76"/>
      <c r="C26" s="76"/>
      <c r="D26" s="76"/>
      <c r="E26" s="78"/>
      <c r="F26" s="12"/>
      <c r="G26" s="12"/>
      <c r="H26" s="167"/>
      <c r="I26" s="12"/>
      <c r="J26" s="78"/>
    </row>
    <row r="27" spans="1:10" ht="13.5">
      <c r="A27" s="82"/>
      <c r="B27" s="76"/>
      <c r="C27" s="76"/>
      <c r="D27" s="76"/>
      <c r="E27" s="78"/>
      <c r="F27" s="12"/>
      <c r="G27" s="12"/>
      <c r="H27" s="167"/>
      <c r="I27" s="12"/>
      <c r="J27" s="78"/>
    </row>
    <row r="28" spans="1:10" ht="14.25" thickBot="1">
      <c r="A28" s="82"/>
      <c r="B28" s="76"/>
      <c r="C28" s="76"/>
      <c r="D28" s="76"/>
      <c r="E28" s="78"/>
      <c r="F28" s="102"/>
      <c r="G28" s="102"/>
      <c r="H28" s="170"/>
      <c r="I28" s="12"/>
      <c r="J28" s="78"/>
    </row>
    <row r="29" spans="1:10" ht="13.5">
      <c r="A29" s="82"/>
      <c r="B29" s="76"/>
      <c r="C29" s="76"/>
      <c r="D29" s="76"/>
      <c r="E29" s="76" t="s">
        <v>47</v>
      </c>
      <c r="F29" s="159">
        <f>SUM(F5:F28)</f>
        <v>35000</v>
      </c>
      <c r="G29" s="159">
        <f>SUM(G5:G28)</f>
        <v>2820</v>
      </c>
      <c r="H29" s="158">
        <f>F4+F29-G29</f>
        <v>50180</v>
      </c>
      <c r="I29" s="12"/>
      <c r="J29" s="78"/>
    </row>
    <row r="30" ht="7.5" customHeight="1">
      <c r="F30" s="9"/>
    </row>
    <row r="31" spans="3:10" ht="13.5">
      <c r="C31" s="292" t="s">
        <v>260</v>
      </c>
      <c r="D31" s="344" t="s">
        <v>262</v>
      </c>
      <c r="E31" s="345"/>
      <c r="F31" s="345"/>
      <c r="G31" s="345"/>
      <c r="H31" s="345"/>
      <c r="I31" s="345"/>
      <c r="J31" s="345"/>
    </row>
    <row r="32" spans="1:10" ht="13.5">
      <c r="A32" s="63"/>
      <c r="C32" s="346"/>
      <c r="D32" s="347" t="s">
        <v>263</v>
      </c>
      <c r="E32" s="345"/>
      <c r="F32" s="345"/>
      <c r="G32" s="345"/>
      <c r="H32" s="345"/>
      <c r="I32" s="345"/>
      <c r="J32" s="345"/>
    </row>
    <row r="33" spans="3:10" ht="13.5">
      <c r="C33" s="346"/>
      <c r="D33" s="347" t="s">
        <v>252</v>
      </c>
      <c r="E33" s="345"/>
      <c r="F33" s="345"/>
      <c r="G33" s="345"/>
      <c r="H33" s="345"/>
      <c r="I33" s="345"/>
      <c r="J33" s="345"/>
    </row>
    <row r="34" spans="3:10" ht="13.5">
      <c r="C34" s="346"/>
      <c r="D34" s="347" t="s">
        <v>257</v>
      </c>
      <c r="E34" s="345"/>
      <c r="F34" s="345"/>
      <c r="G34" s="345"/>
      <c r="H34" s="345"/>
      <c r="I34" s="345"/>
      <c r="J34" s="345"/>
    </row>
    <row r="35" spans="3:10" ht="13.5">
      <c r="C35" s="345"/>
      <c r="D35" s="347" t="s">
        <v>261</v>
      </c>
      <c r="E35" s="345"/>
      <c r="F35" s="345"/>
      <c r="G35" s="345"/>
      <c r="H35" s="345"/>
      <c r="I35" s="345"/>
      <c r="J35" s="345"/>
    </row>
    <row r="36" spans="1:10" ht="13.5">
      <c r="A36" s="24"/>
      <c r="C36" s="24"/>
      <c r="D36" s="24"/>
      <c r="J36" s="171"/>
    </row>
    <row r="37" spans="3:4" ht="13.5">
      <c r="C37" s="24"/>
      <c r="D37" s="24"/>
    </row>
    <row r="38" spans="3:4" ht="13.5">
      <c r="C38" s="24"/>
      <c r="D38" s="24"/>
    </row>
    <row r="39" spans="3:4" ht="13.5">
      <c r="C39" s="24"/>
      <c r="D39" s="51"/>
    </row>
    <row r="40" spans="3:4" ht="13.5">
      <c r="C40" s="24"/>
      <c r="D40" s="51"/>
    </row>
    <row r="41" spans="4:5" ht="13.5">
      <c r="D41" s="24"/>
      <c r="E41" s="51"/>
    </row>
    <row r="42" spans="4:5" ht="13.5">
      <c r="D42" s="24"/>
      <c r="E42" s="51"/>
    </row>
  </sheetData>
  <mergeCells count="3">
    <mergeCell ref="A1:J1"/>
    <mergeCell ref="S3:S4"/>
    <mergeCell ref="M2:S2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125" r:id="rId2"/>
  <headerFooter alignWithMargins="0">
    <oddHeader>&amp;R８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平岩</dc:creator>
  <cp:keywords/>
  <dc:description/>
  <cp:lastModifiedBy>yamamoto</cp:lastModifiedBy>
  <cp:lastPrinted>2004-05-29T11:00:27Z</cp:lastPrinted>
  <dcterms:created xsi:type="dcterms:W3CDTF">2004-01-16T01:11:20Z</dcterms:created>
  <dcterms:modified xsi:type="dcterms:W3CDTF">2004-05-29T12:41:05Z</dcterms:modified>
  <cp:category/>
  <cp:version/>
  <cp:contentType/>
  <cp:contentStatus/>
</cp:coreProperties>
</file>