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76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合計" sheetId="13" r:id="rId13"/>
  </sheets>
  <definedNames>
    <definedName name="_xlnm.Print_Area" localSheetId="0">'1月'!$AK$78:$AT$105</definedName>
  </definedNames>
  <calcPr fullCalcOnLoad="1"/>
</workbook>
</file>

<file path=xl/sharedStrings.xml><?xml version="1.0" encoding="utf-8"?>
<sst xmlns="http://schemas.openxmlformats.org/spreadsheetml/2006/main" count="1922" uniqueCount="219">
  <si>
    <t xml:space="preserve">  家計簿日計表(平成15年1月)</t>
  </si>
  <si>
    <t>計</t>
  </si>
  <si>
    <t>主たる支出内訳</t>
  </si>
  <si>
    <t xml:space="preserve"> 給与収入(手取り)</t>
  </si>
  <si>
    <t xml:space="preserve"> その他収入１</t>
  </si>
  <si>
    <t>↓集金手数料</t>
  </si>
  <si>
    <t xml:space="preserve"> 臨時給与</t>
  </si>
  <si>
    <t xml:space="preserve"> </t>
  </si>
  <si>
    <t xml:space="preserve"> その他収入２</t>
  </si>
  <si>
    <t>↑臨時給与</t>
  </si>
  <si>
    <t xml:space="preserve"> 集金手数料</t>
  </si>
  <si>
    <t xml:space="preserve">     計</t>
  </si>
  <si>
    <t xml:space="preserve"> 収入より繰入</t>
  </si>
  <si>
    <t>夫 会 計</t>
  </si>
  <si>
    <t>↑名刺用紙</t>
  </si>
  <si>
    <t>↑履歴書</t>
  </si>
  <si>
    <t>↑椅子補強剤</t>
  </si>
  <si>
    <t>↑ﾃﾚﾋﾞ修理費</t>
  </si>
  <si>
    <t>↑CDｹｰｽ4個</t>
  </si>
  <si>
    <t>↑木材</t>
  </si>
  <si>
    <t>↑CDｹｰｽ3個他</t>
  </si>
  <si>
    <t>↑ﾊﾟｿ用紙</t>
  </si>
  <si>
    <t>↑道具棚</t>
  </si>
  <si>
    <t>↑電球</t>
  </si>
  <si>
    <t>↓理髪</t>
  </si>
  <si>
    <t>↓ﾄﾞﾗｲﾔｰ</t>
  </si>
  <si>
    <t>↓内科医院:4,260、ﾄﾞﾗｲﾔ:1,028</t>
  </si>
  <si>
    <t xml:space="preserve"> 理髪:3,600、整形医院：700</t>
  </si>
  <si>
    <t>↑内科医院</t>
  </si>
  <si>
    <t>↑整形医院</t>
  </si>
  <si>
    <t xml:space="preserve"> ﾌﾟﾘﾝﾀｲﾝｸ:3,674､本：6,219</t>
  </si>
  <si>
    <t>↑雑誌</t>
  </si>
  <si>
    <t>↑ﾌﾟﾘﾝﾀｲﾝｸ</t>
  </si>
  <si>
    <t>↑本</t>
  </si>
  <si>
    <t>↑文春</t>
  </si>
  <si>
    <t>↑CD-R10枚</t>
  </si>
  <si>
    <t>↑寄付</t>
  </si>
  <si>
    <t>↑ﾎﾞｰﾘﾝｸﾞ</t>
  </si>
  <si>
    <t>↑同期会</t>
  </si>
  <si>
    <t xml:space="preserve"> ｶﾞｿﾘﾝ:8,600　　↑同期会:5,000</t>
  </si>
  <si>
    <t>↑ｶﾞｿﾘﾝ</t>
  </si>
  <si>
    <t xml:space="preserve"> 使途不明</t>
  </si>
  <si>
    <t>妻 会 計</t>
  </si>
  <si>
    <t>↑ﾀﾞｲｿｰ</t>
  </si>
  <si>
    <t xml:space="preserve"> 灯油:8,064、LPG:6,793</t>
  </si>
  <si>
    <t>↑灯油6缶</t>
  </si>
  <si>
    <t>↑LPG</t>
  </si>
  <si>
    <t>↓ｶｯﾄ:4,727</t>
  </si>
  <si>
    <t>↑FUﾌﾘｰﾂ</t>
  </si>
  <si>
    <t xml:space="preserve"> くみ取り:6,060､ﾊﾟｰﾏ:5,250</t>
  </si>
  <si>
    <t>↑ﾊﾟｰﾏ</t>
  </si>
  <si>
    <t>↑光君薬</t>
  </si>
  <si>
    <t>↑ｶｯﾄ</t>
  </si>
  <si>
    <t>↑くみ取り</t>
  </si>
  <si>
    <t xml:space="preserve"> 新聞代:6,575</t>
  </si>
  <si>
    <t>↑新聞代</t>
  </si>
  <si>
    <t xml:space="preserve"> ｺﾐｭﾆﾃｨ費:1,000</t>
  </si>
  <si>
    <t>↑お札</t>
  </si>
  <si>
    <t>↑ｺﾐｭﾆﾃｨ費</t>
  </si>
  <si>
    <t>銀行会計</t>
  </si>
  <si>
    <t xml:space="preserve"> 電　　気</t>
  </si>
  <si>
    <t xml:space="preserve"> 2月分</t>
  </si>
  <si>
    <t xml:space="preserve"> 水　　道</t>
  </si>
  <si>
    <t>↓KDDI</t>
  </si>
  <si>
    <t xml:space="preserve"> 電　　話</t>
  </si>
  <si>
    <t xml:space="preserve"> 2月分</t>
  </si>
  <si>
    <t xml:space="preserve"> 固定資産税</t>
  </si>
  <si>
    <t xml:space="preserve"> 住 民 税</t>
  </si>
  <si>
    <t xml:space="preserve"> 自動車保険</t>
  </si>
  <si>
    <t xml:space="preserve"> 健康保険</t>
  </si>
  <si>
    <t xml:space="preserve"> 火災保険</t>
  </si>
  <si>
    <t xml:space="preserve"> 生命保険</t>
  </si>
  <si>
    <t xml:space="preserve">  残    高</t>
  </si>
  <si>
    <t xml:space="preserve"> 臨時給与:32,000、手数料：1,950</t>
  </si>
  <si>
    <t>特別会計</t>
  </si>
  <si>
    <t xml:space="preserve"> 法事</t>
  </si>
  <si>
    <t>↑法事</t>
  </si>
  <si>
    <t>収入の繰入チェック</t>
  </si>
  <si>
    <t xml:space="preserve">  家計簿月計表(平成15年1月)</t>
  </si>
  <si>
    <t>項　　　目</t>
  </si>
  <si>
    <t>夫会計</t>
  </si>
  <si>
    <t>妻会計</t>
  </si>
  <si>
    <t>特別会計</t>
  </si>
  <si>
    <t>合計</t>
  </si>
  <si>
    <t>特別会計内訳等</t>
  </si>
  <si>
    <t>収　　入</t>
  </si>
  <si>
    <t>計</t>
  </si>
  <si>
    <t xml:space="preserve"> 水道光熱費</t>
  </si>
  <si>
    <t xml:space="preserve"> 電　  気</t>
  </si>
  <si>
    <t xml:space="preserve"> 水    道</t>
  </si>
  <si>
    <t xml:space="preserve"> 燃 料 費</t>
  </si>
  <si>
    <t>支　　出</t>
  </si>
  <si>
    <t xml:space="preserve"> 教 育 費</t>
  </si>
  <si>
    <t xml:space="preserve"> そ の 他</t>
  </si>
  <si>
    <t xml:space="preserve"> 交通通信費</t>
  </si>
  <si>
    <t xml:space="preserve"> 電　  話</t>
  </si>
  <si>
    <t xml:space="preserve"> 税　　金</t>
  </si>
  <si>
    <t xml:space="preserve"> 保　　険</t>
  </si>
  <si>
    <t xml:space="preserve"> 自 動 車</t>
  </si>
  <si>
    <t xml:space="preserve"> 火災共済</t>
  </si>
  <si>
    <t xml:space="preserve"> 貯　　蓄</t>
  </si>
  <si>
    <t>残　　額</t>
  </si>
  <si>
    <t>(平成15年1月25日～平成15年2月24日)</t>
  </si>
  <si>
    <t>(dyﾏｲﾄﾞ/家計15･01:H15.2.25)</t>
  </si>
  <si>
    <t>収    入</t>
  </si>
  <si>
    <t xml:space="preserve"> 繰 越 額</t>
  </si>
  <si>
    <t xml:space="preserve"> そ の 他</t>
  </si>
  <si>
    <t xml:space="preserve"> 食　　費</t>
  </si>
  <si>
    <t xml:space="preserve"> 住 居 費</t>
  </si>
  <si>
    <t xml:space="preserve"> ﾃﾚﾋﾞ修理費：9,030、電球:2,000</t>
  </si>
  <si>
    <t xml:space="preserve"> 水道光熱費</t>
  </si>
  <si>
    <t xml:space="preserve"> 衣 服 費</t>
  </si>
  <si>
    <t xml:space="preserve"> 医療衛生</t>
  </si>
  <si>
    <t xml:space="preserve"> 教 育 費</t>
  </si>
  <si>
    <t xml:space="preserve"> 交 際 費</t>
  </si>
  <si>
    <t>↑新語辞典</t>
  </si>
  <si>
    <t>↑本</t>
  </si>
  <si>
    <t xml:space="preserve"> ｸﾗﾌﾞ会費:6,000、ﾎﾞｰﾘﾝｸﾞ：1,200</t>
  </si>
  <si>
    <t xml:space="preserve"> 交通通信費</t>
  </si>
  <si>
    <t>↑ｸﾗﾌﾞ会費</t>
  </si>
  <si>
    <t xml:space="preserve"> 貯    蓄</t>
  </si>
  <si>
    <t>↑ﾊｶﾞｷ</t>
  </si>
  <si>
    <t xml:space="preserve"> そ の 他</t>
  </si>
  <si>
    <t xml:space="preserve"> 残    高</t>
  </si>
  <si>
    <t xml:space="preserve"> 食　　費</t>
  </si>
  <si>
    <t xml:space="preserve"> 住 居 費</t>
  </si>
  <si>
    <t xml:space="preserve"> 水道光熱費</t>
  </si>
  <si>
    <t xml:space="preserve"> 衣 服 費</t>
  </si>
  <si>
    <t xml:space="preserve"> 医療衛生</t>
  </si>
  <si>
    <t xml:space="preserve"> 教 育 費</t>
  </si>
  <si>
    <t xml:space="preserve"> 交 際 費</t>
  </si>
  <si>
    <t xml:space="preserve"> 交通通信費</t>
  </si>
  <si>
    <t xml:space="preserve"> 貯    蓄</t>
  </si>
  <si>
    <t xml:space="preserve"> そ の 他</t>
  </si>
  <si>
    <t xml:space="preserve"> ＮＨＫ</t>
  </si>
  <si>
    <t xml:space="preserve"> 繰 越 額</t>
  </si>
  <si>
    <t xml:space="preserve"> そ の 他</t>
  </si>
  <si>
    <t xml:space="preserve"> 食　　費</t>
  </si>
  <si>
    <t xml:space="preserve"> 住 居 費</t>
  </si>
  <si>
    <t xml:space="preserve"> カーペット</t>
  </si>
  <si>
    <t xml:space="preserve"> 水道光熱費</t>
  </si>
  <si>
    <t>↑ｶｰﾍﾟｯﾄ</t>
  </si>
  <si>
    <t xml:space="preserve"> 衣 服 費</t>
  </si>
  <si>
    <t xml:space="preserve"> 医療衛生</t>
  </si>
  <si>
    <t xml:space="preserve"> 教 育 費</t>
  </si>
  <si>
    <t xml:space="preserve"> 交 際 費</t>
  </si>
  <si>
    <t xml:space="preserve"> 交通通信費</t>
  </si>
  <si>
    <t xml:space="preserve"> 貯    蓄</t>
  </si>
  <si>
    <t xml:space="preserve"> そ の 他</t>
  </si>
  <si>
    <t xml:space="preserve"> 残    高</t>
  </si>
  <si>
    <t xml:space="preserve"> 現 金 残 高</t>
  </si>
  <si>
    <t xml:space="preserve"> 資金残高</t>
  </si>
  <si>
    <t xml:space="preserve"> 預 金 残 高</t>
  </si>
  <si>
    <t xml:space="preserve"> 繰 越 額</t>
  </si>
  <si>
    <t xml:space="preserve"> 食　　費</t>
  </si>
  <si>
    <t xml:space="preserve"> 住 居 費</t>
  </si>
  <si>
    <t xml:space="preserve"> 衣 服 費</t>
  </si>
  <si>
    <t xml:space="preserve"> 医療衛生</t>
  </si>
  <si>
    <t xml:space="preserve"> ＮＨＫ</t>
  </si>
  <si>
    <t xml:space="preserve"> 交 際 費</t>
  </si>
  <si>
    <t xml:space="preserve">  家計簿月計表(平成15年　月)</t>
  </si>
  <si>
    <t xml:space="preserve">  家計簿日計表(平成15年３月)</t>
  </si>
  <si>
    <t xml:space="preserve">  家計簿日計表(平成15年４月)</t>
  </si>
  <si>
    <t xml:space="preserve">  家計簿日計表(平成15年５月)</t>
  </si>
  <si>
    <t>(平成15年５月25日～平成15年６月24日)</t>
  </si>
  <si>
    <t xml:space="preserve">  家計簿日計表(平成15年６月)</t>
  </si>
  <si>
    <t xml:space="preserve">  家計簿日計表(平成15年７月)</t>
  </si>
  <si>
    <t xml:space="preserve">  家計簿日計表(平成15年８月)</t>
  </si>
  <si>
    <t xml:space="preserve">  家計簿日計表(平成15年９月)</t>
  </si>
  <si>
    <t xml:space="preserve">  家計簿日計表(平成15年10月)</t>
  </si>
  <si>
    <t xml:space="preserve">  家計簿日計表(平成15年11月)</t>
  </si>
  <si>
    <t xml:space="preserve">  家計簿年集計表(平成15年)</t>
  </si>
  <si>
    <t>(平成15年1月～平成15年12月)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</si>
  <si>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</si>
  <si>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</si>
  <si>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</si>
  <si>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</si>
  <si>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</si>
  <si>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</si>
  <si>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</si>
  <si>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</si>
  <si>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</si>
  <si>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</si>
  <si>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</si>
  <si>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</si>
  <si>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</si>
  <si>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 xml:space="preserve"> 繰 越 額</t>
  </si>
  <si>
    <t xml:space="preserve">  家計簿日計表(平成15年２月)</t>
  </si>
  <si>
    <t>(平成15年2月25日～平成15年3月24日)</t>
  </si>
  <si>
    <t xml:space="preserve">  家計簿月計表(平成15年２月)</t>
  </si>
  <si>
    <t>(dyﾏｲﾄﾞ/家計15･0２:H15.３.25)</t>
  </si>
  <si>
    <t>(dyﾏｲﾄﾞ/家計15･03:H15.4.25)</t>
  </si>
  <si>
    <t xml:space="preserve">  家計簿月計表(平成15年３月)</t>
  </si>
  <si>
    <t>(平成15年4月25日～平成15年5月24日)</t>
  </si>
  <si>
    <t>(dyﾏｲﾄﾞ/家計15･04:H15.5.25)</t>
  </si>
  <si>
    <t>(dyﾏｲﾄﾞ/家計15･04:H15.5.25)</t>
  </si>
  <si>
    <t xml:space="preserve">  家計簿月計表(平成15年４月)</t>
  </si>
  <si>
    <t>(平成15年３月25日～平成15年４月24日)</t>
  </si>
  <si>
    <t>(dyﾏｲﾄﾞ/家計15･05:H15.6.25)</t>
  </si>
  <si>
    <t xml:space="preserve">  家計簿月計表(平成15年５月)</t>
  </si>
  <si>
    <t>(平成15年6月25日～平成15年7月24日)</t>
  </si>
  <si>
    <t>(dyﾏｲﾄﾞ/家計15･06:H15.7.25)</t>
  </si>
  <si>
    <t xml:space="preserve">  家計簿月計表(平成15年６月)</t>
  </si>
  <si>
    <t>(平成15年7月25日～平成15年8月24日)</t>
  </si>
  <si>
    <t>(dyﾏｲﾄﾞ/家計15･07:H15.8.25)</t>
  </si>
  <si>
    <t xml:space="preserve">  家計簿月計表(平成15年７月)</t>
  </si>
  <si>
    <t>(平成15年8月25日～平成15年9月24日)</t>
  </si>
  <si>
    <t xml:space="preserve">  家計簿月計表(平成15年８月)</t>
  </si>
  <si>
    <t>(平成15年9月25日～平成15年10月24日)</t>
  </si>
  <si>
    <t xml:space="preserve">  家計簿月計表(平成15年９月)</t>
  </si>
  <si>
    <t>(平成15年10月25日～平成15年11月24日)</t>
  </si>
  <si>
    <t>(dyﾏｲﾄﾞ/家計15･10:H15.11.25)</t>
  </si>
  <si>
    <t xml:space="preserve">  家計簿月計表(平成15年10月)</t>
  </si>
  <si>
    <t>(平成15年11月25日～平成15年12月24日)</t>
  </si>
  <si>
    <t xml:space="preserve">  家計簿月計表(平成15年11月)</t>
  </si>
  <si>
    <t xml:space="preserve">  家計簿日計表(平成15年12月)</t>
  </si>
  <si>
    <t>(平成15年12月25日～平成16年1月24日)</t>
  </si>
  <si>
    <t>(dyﾏｲﾄﾞ/家計15･04:H16.1.25)</t>
  </si>
  <si>
    <t xml:space="preserve">  家計簿月計表(平成15年12月)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</si>
</sst>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0">
    <border>
      <left/>
      <right/>
      <top/>
      <bottom/>
      <diagonal/>
    </border>
    <border>
      <left style="thin">
        <color indexed="8"/>
      </left>
      <right style="medium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8"/>
      </left>
      <right style="medium">
        <color indexed="8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38" fontId="3" fillId="0" borderId="1" xfId="16" applyFont="1" applyBorder="1" applyAlignment="1" applyProtection="1">
      <alignment horizontal="left"/>
      <protection/>
    </xf>
    <xf numFmtId="38" fontId="3" fillId="0" borderId="0" xfId="16" applyFont="1" applyBorder="1" applyAlignment="1" applyProtection="1">
      <alignment/>
      <protection/>
    </xf>
    <xf numFmtId="38" fontId="3" fillId="0" borderId="2" xfId="16" applyFont="1" applyBorder="1" applyAlignment="1" applyProtection="1">
      <alignment/>
      <protection/>
    </xf>
    <xf numFmtId="38" fontId="3" fillId="0" borderId="0" xfId="16" applyFont="1" applyAlignment="1">
      <alignment/>
    </xf>
    <xf numFmtId="38" fontId="3" fillId="0" borderId="0" xfId="16" applyFont="1" applyAlignment="1">
      <alignment horizontal="left" indent="1"/>
    </xf>
    <xf numFmtId="38" fontId="3" fillId="0" borderId="0" xfId="16" applyFont="1" applyAlignment="1" applyProtection="1">
      <alignment/>
      <protection/>
    </xf>
    <xf numFmtId="38" fontId="3" fillId="0" borderId="3" xfId="16" applyFont="1" applyBorder="1" applyAlignment="1" applyProtection="1">
      <alignment/>
      <protection/>
    </xf>
    <xf numFmtId="38" fontId="3" fillId="0" borderId="4" xfId="16" applyFont="1" applyBorder="1" applyAlignment="1" applyProtection="1">
      <alignment/>
      <protection/>
    </xf>
    <xf numFmtId="38" fontId="3" fillId="0" borderId="5" xfId="16" applyFont="1" applyBorder="1" applyAlignment="1" applyProtection="1">
      <alignment horizontal="center"/>
      <protection/>
    </xf>
    <xf numFmtId="38" fontId="3" fillId="0" borderId="6" xfId="16" applyFont="1" applyBorder="1" applyAlignment="1" applyProtection="1">
      <alignment horizontal="center"/>
      <protection/>
    </xf>
    <xf numFmtId="38" fontId="3" fillId="0" borderId="7" xfId="16" applyFont="1" applyBorder="1" applyAlignment="1" applyProtection="1">
      <alignment horizontal="center" vertical="center"/>
      <protection/>
    </xf>
    <xf numFmtId="38" fontId="3" fillId="0" borderId="8" xfId="16" applyFont="1" applyBorder="1" applyAlignment="1" applyProtection="1">
      <alignment/>
      <protection/>
    </xf>
    <xf numFmtId="38" fontId="3" fillId="0" borderId="9" xfId="16" applyFont="1" applyBorder="1" applyAlignment="1" applyProtection="1">
      <alignment horizontal="left"/>
      <protection/>
    </xf>
    <xf numFmtId="38" fontId="3" fillId="0" borderId="10" xfId="16" applyFont="1" applyBorder="1" applyAlignment="1" applyProtection="1">
      <alignment/>
      <protection/>
    </xf>
    <xf numFmtId="38" fontId="3" fillId="0" borderId="11" xfId="16" applyFont="1" applyBorder="1" applyAlignment="1" applyProtection="1">
      <alignment/>
      <protection/>
    </xf>
    <xf numFmtId="38" fontId="3" fillId="0" borderId="12" xfId="16" applyFont="1" applyBorder="1" applyAlignment="1" applyProtection="1">
      <alignment/>
      <protection/>
    </xf>
    <xf numFmtId="38" fontId="3" fillId="0" borderId="13" xfId="16" applyFont="1" applyBorder="1" applyAlignment="1" applyProtection="1">
      <alignment/>
      <protection/>
    </xf>
    <xf numFmtId="38" fontId="3" fillId="0" borderId="14" xfId="16" applyFont="1" applyBorder="1" applyAlignment="1" applyProtection="1">
      <alignment/>
      <protection/>
    </xf>
    <xf numFmtId="38" fontId="3" fillId="0" borderId="8" xfId="16" applyFont="1" applyBorder="1" applyAlignment="1" applyProtection="1">
      <alignment horizontal="center"/>
      <protection/>
    </xf>
    <xf numFmtId="38" fontId="3" fillId="0" borderId="15" xfId="16" applyFont="1" applyBorder="1" applyAlignment="1" applyProtection="1">
      <alignment/>
      <protection/>
    </xf>
    <xf numFmtId="38" fontId="3" fillId="0" borderId="16" xfId="16" applyFont="1" applyBorder="1" applyAlignment="1" applyProtection="1">
      <alignment/>
      <protection/>
    </xf>
    <xf numFmtId="38" fontId="3" fillId="0" borderId="17" xfId="16" applyFont="1" applyBorder="1" applyAlignment="1" applyProtection="1">
      <alignment/>
      <protection/>
    </xf>
    <xf numFmtId="38" fontId="3" fillId="0" borderId="18" xfId="16" applyFont="1" applyBorder="1" applyAlignment="1" applyProtection="1">
      <alignment/>
      <protection/>
    </xf>
    <xf numFmtId="38" fontId="3" fillId="0" borderId="19" xfId="16" applyFont="1" applyBorder="1" applyAlignment="1" applyProtection="1">
      <alignment/>
      <protection/>
    </xf>
    <xf numFmtId="38" fontId="3" fillId="0" borderId="20" xfId="16" applyFont="1" applyBorder="1" applyAlignment="1" applyProtection="1">
      <alignment/>
      <protection/>
    </xf>
    <xf numFmtId="38" fontId="3" fillId="0" borderId="21" xfId="16" applyFont="1" applyBorder="1" applyAlignment="1" applyProtection="1">
      <alignment/>
      <protection/>
    </xf>
    <xf numFmtId="38" fontId="3" fillId="0" borderId="22" xfId="16" applyFont="1" applyBorder="1" applyAlignment="1" applyProtection="1">
      <alignment/>
      <protection/>
    </xf>
    <xf numFmtId="38" fontId="3" fillId="0" borderId="23" xfId="16" applyFont="1" applyBorder="1" applyAlignment="1" applyProtection="1">
      <alignment/>
      <protection/>
    </xf>
    <xf numFmtId="38" fontId="3" fillId="0" borderId="7" xfId="16" applyFont="1" applyBorder="1" applyAlignment="1" applyProtection="1">
      <alignment/>
      <protection/>
    </xf>
    <xf numFmtId="38" fontId="3" fillId="0" borderId="24" xfId="16" applyFont="1" applyBorder="1" applyAlignment="1" applyProtection="1">
      <alignment/>
      <protection/>
    </xf>
    <xf numFmtId="38" fontId="3" fillId="0" borderId="25" xfId="16" applyFont="1" applyBorder="1" applyAlignment="1" applyProtection="1">
      <alignment horizontal="left"/>
      <protection/>
    </xf>
    <xf numFmtId="38" fontId="3" fillId="0" borderId="26" xfId="16" applyFont="1" applyBorder="1" applyAlignment="1" applyProtection="1">
      <alignment/>
      <protection/>
    </xf>
    <xf numFmtId="38" fontId="3" fillId="0" borderId="27" xfId="16" applyFont="1" applyBorder="1" applyAlignment="1" applyProtection="1">
      <alignment/>
      <protection/>
    </xf>
    <xf numFmtId="38" fontId="3" fillId="0" borderId="28" xfId="16" applyFont="1" applyBorder="1" applyAlignment="1" applyProtection="1">
      <alignment/>
      <protection/>
    </xf>
    <xf numFmtId="38" fontId="3" fillId="0" borderId="29" xfId="16" applyFont="1" applyBorder="1" applyAlignment="1" applyProtection="1">
      <alignment/>
      <protection/>
    </xf>
    <xf numFmtId="38" fontId="3" fillId="0" borderId="30" xfId="16" applyFont="1" applyBorder="1" applyAlignment="1" applyProtection="1">
      <alignment/>
      <protection/>
    </xf>
    <xf numFmtId="38" fontId="3" fillId="0" borderId="8" xfId="16" applyFont="1" applyBorder="1" applyAlignment="1">
      <alignment/>
    </xf>
    <xf numFmtId="38" fontId="3" fillId="0" borderId="31" xfId="16" applyFont="1" applyBorder="1" applyAlignment="1" applyProtection="1">
      <alignment/>
      <protection/>
    </xf>
    <xf numFmtId="38" fontId="3" fillId="0" borderId="32" xfId="16" applyFont="1" applyBorder="1" applyAlignment="1" applyProtection="1">
      <alignment/>
      <protection/>
    </xf>
    <xf numFmtId="38" fontId="3" fillId="0" borderId="33" xfId="16" applyFont="1" applyBorder="1" applyAlignment="1" applyProtection="1">
      <alignment/>
      <protection/>
    </xf>
    <xf numFmtId="38" fontId="3" fillId="0" borderId="34" xfId="16" applyFont="1" applyBorder="1" applyAlignment="1" applyProtection="1">
      <alignment/>
      <protection/>
    </xf>
    <xf numFmtId="38" fontId="3" fillId="0" borderId="35" xfId="16" applyFont="1" applyBorder="1" applyAlignment="1" applyProtection="1">
      <alignment/>
      <protection/>
    </xf>
    <xf numFmtId="38" fontId="3" fillId="0" borderId="36" xfId="16" applyFont="1" applyBorder="1" applyAlignment="1" applyProtection="1">
      <alignment/>
      <protection/>
    </xf>
    <xf numFmtId="38" fontId="3" fillId="0" borderId="37" xfId="16" applyFont="1" applyBorder="1" applyAlignment="1" applyProtection="1">
      <alignment/>
      <protection/>
    </xf>
    <xf numFmtId="38" fontId="3" fillId="0" borderId="38" xfId="16" applyFont="1" applyBorder="1" applyAlignment="1" applyProtection="1">
      <alignment/>
      <protection/>
    </xf>
    <xf numFmtId="38" fontId="3" fillId="0" borderId="39" xfId="16" applyFont="1" applyBorder="1" applyAlignment="1" applyProtection="1">
      <alignment/>
      <protection/>
    </xf>
    <xf numFmtId="38" fontId="3" fillId="0" borderId="40" xfId="16" applyFont="1" applyBorder="1" applyAlignment="1" applyProtection="1">
      <alignment/>
      <protection/>
    </xf>
    <xf numFmtId="38" fontId="3" fillId="0" borderId="41" xfId="16" applyFont="1" applyBorder="1" applyAlignment="1" applyProtection="1">
      <alignment/>
      <protection/>
    </xf>
    <xf numFmtId="38" fontId="3" fillId="0" borderId="42" xfId="16" applyFont="1" applyBorder="1" applyAlignment="1" applyProtection="1">
      <alignment/>
      <protection/>
    </xf>
    <xf numFmtId="38" fontId="3" fillId="0" borderId="20" xfId="16" applyFont="1" applyBorder="1" applyAlignment="1" applyProtection="1">
      <alignment horizontal="left"/>
      <protection/>
    </xf>
    <xf numFmtId="38" fontId="3" fillId="0" borderId="5" xfId="16" applyFont="1" applyBorder="1" applyAlignment="1" applyProtection="1">
      <alignment/>
      <protection/>
    </xf>
    <xf numFmtId="38" fontId="3" fillId="0" borderId="6" xfId="16" applyFont="1" applyBorder="1" applyAlignment="1" applyProtection="1">
      <alignment/>
      <protection/>
    </xf>
    <xf numFmtId="38" fontId="3" fillId="0" borderId="43" xfId="16" applyFont="1" applyBorder="1" applyAlignment="1" applyProtection="1">
      <alignment/>
      <protection/>
    </xf>
    <xf numFmtId="38" fontId="3" fillId="0" borderId="44" xfId="16" applyFont="1" applyBorder="1" applyAlignment="1" applyProtection="1">
      <alignment/>
      <protection/>
    </xf>
    <xf numFmtId="38" fontId="3" fillId="0" borderId="44" xfId="16" applyFont="1" applyBorder="1" applyAlignment="1" applyProtection="1">
      <alignment horizontal="center"/>
      <protection/>
    </xf>
    <xf numFmtId="38" fontId="3" fillId="0" borderId="45" xfId="16" applyFont="1" applyBorder="1" applyAlignment="1" applyProtection="1">
      <alignment/>
      <protection/>
    </xf>
    <xf numFmtId="38" fontId="3" fillId="0" borderId="46" xfId="16" applyFont="1" applyBorder="1" applyAlignment="1" applyProtection="1">
      <alignment/>
      <protection/>
    </xf>
    <xf numFmtId="38" fontId="3" fillId="0" borderId="14" xfId="16" applyFont="1" applyBorder="1" applyAlignment="1" applyProtection="1">
      <alignment vertical="center"/>
      <protection/>
    </xf>
    <xf numFmtId="38" fontId="3" fillId="0" borderId="47" xfId="16" applyFont="1" applyBorder="1" applyAlignment="1" applyProtection="1">
      <alignment/>
      <protection/>
    </xf>
    <xf numFmtId="38" fontId="3" fillId="0" borderId="48" xfId="16" applyFont="1" applyBorder="1" applyAlignment="1" applyProtection="1">
      <alignment/>
      <protection/>
    </xf>
    <xf numFmtId="38" fontId="3" fillId="0" borderId="49" xfId="16" applyFont="1" applyBorder="1" applyAlignment="1" applyProtection="1">
      <alignment/>
      <protection/>
    </xf>
    <xf numFmtId="38" fontId="3" fillId="0" borderId="50" xfId="16" applyFont="1" applyBorder="1" applyAlignment="1" applyProtection="1">
      <alignment/>
      <protection/>
    </xf>
    <xf numFmtId="38" fontId="3" fillId="0" borderId="51" xfId="16" applyFont="1" applyBorder="1" applyAlignment="1" applyProtection="1">
      <alignment/>
      <protection/>
    </xf>
    <xf numFmtId="38" fontId="3" fillId="0" borderId="52" xfId="16" applyFont="1" applyBorder="1" applyAlignment="1" applyProtection="1">
      <alignment/>
      <protection/>
    </xf>
    <xf numFmtId="38" fontId="3" fillId="0" borderId="53" xfId="16" applyFont="1" applyBorder="1" applyAlignment="1" applyProtection="1">
      <alignment/>
      <protection/>
    </xf>
    <xf numFmtId="38" fontId="3" fillId="0" borderId="54" xfId="16" applyFont="1" applyBorder="1" applyAlignment="1" applyProtection="1">
      <alignment/>
      <protection/>
    </xf>
    <xf numFmtId="38" fontId="3" fillId="0" borderId="55" xfId="16" applyFont="1" applyBorder="1" applyAlignment="1" applyProtection="1">
      <alignment/>
      <protection/>
    </xf>
    <xf numFmtId="38" fontId="3" fillId="0" borderId="56" xfId="16" applyFont="1" applyBorder="1" applyAlignment="1" applyProtection="1">
      <alignment/>
      <protection/>
    </xf>
    <xf numFmtId="38" fontId="3" fillId="0" borderId="57" xfId="16" applyFont="1" applyBorder="1" applyAlignment="1" applyProtection="1">
      <alignment/>
      <protection/>
    </xf>
    <xf numFmtId="38" fontId="3" fillId="0" borderId="58" xfId="16" applyFont="1" applyBorder="1" applyAlignment="1" applyProtection="1">
      <alignment/>
      <protection/>
    </xf>
    <xf numFmtId="38" fontId="3" fillId="0" borderId="0" xfId="16" applyFont="1" applyFill="1" applyBorder="1" applyAlignment="1" applyProtection="1">
      <alignment/>
      <protection/>
    </xf>
    <xf numFmtId="38" fontId="3" fillId="0" borderId="0" xfId="16" applyFont="1" applyAlignment="1" applyProtection="1">
      <alignment vertical="center"/>
      <protection/>
    </xf>
    <xf numFmtId="38" fontId="3" fillId="0" borderId="59" xfId="16" applyFont="1" applyBorder="1" applyAlignment="1" applyProtection="1">
      <alignment horizontal="left" vertical="center" indent="1"/>
      <protection/>
    </xf>
    <xf numFmtId="38" fontId="3" fillId="0" borderId="60" xfId="16" applyFont="1" applyBorder="1" applyAlignment="1" applyProtection="1">
      <alignment vertical="center"/>
      <protection/>
    </xf>
    <xf numFmtId="38" fontId="3" fillId="0" borderId="60" xfId="16" applyFont="1" applyBorder="1" applyAlignment="1" applyProtection="1">
      <alignment horizontal="center" vertical="center"/>
      <protection/>
    </xf>
    <xf numFmtId="38" fontId="3" fillId="0" borderId="61" xfId="16" applyFont="1" applyBorder="1" applyAlignment="1" applyProtection="1">
      <alignment horizontal="center" vertical="center"/>
      <protection/>
    </xf>
    <xf numFmtId="38" fontId="3" fillId="0" borderId="62" xfId="16" applyFont="1" applyBorder="1" applyAlignment="1" applyProtection="1">
      <alignment horizontal="center" vertical="center"/>
      <protection/>
    </xf>
    <xf numFmtId="38" fontId="3" fillId="0" borderId="63" xfId="16" applyFont="1" applyBorder="1" applyAlignment="1" applyProtection="1">
      <alignment vertical="center"/>
      <protection/>
    </xf>
    <xf numFmtId="38" fontId="3" fillId="0" borderId="64" xfId="16" applyFont="1" applyBorder="1" applyAlignment="1" applyProtection="1">
      <alignment horizontal="left"/>
      <protection/>
    </xf>
    <xf numFmtId="38" fontId="3" fillId="0" borderId="13" xfId="16" applyFont="1" applyBorder="1" applyAlignment="1" applyProtection="1">
      <alignment horizontal="left" vertical="center" indent="1"/>
      <protection/>
    </xf>
    <xf numFmtId="38" fontId="3" fillId="0" borderId="65" xfId="16" applyFont="1" applyBorder="1" applyAlignment="1" applyProtection="1">
      <alignment vertical="center"/>
      <protection/>
    </xf>
    <xf numFmtId="38" fontId="3" fillId="0" borderId="66" xfId="16" applyFont="1" applyBorder="1" applyAlignment="1" applyProtection="1">
      <alignment vertical="center"/>
      <protection/>
    </xf>
    <xf numFmtId="38" fontId="3" fillId="0" borderId="63" xfId="16" applyFont="1" applyBorder="1" applyAlignment="1" applyProtection="1">
      <alignment horizontal="center" vertical="center"/>
      <protection/>
    </xf>
    <xf numFmtId="38" fontId="3" fillId="0" borderId="67" xfId="16" applyFont="1" applyBorder="1" applyAlignment="1" applyProtection="1">
      <alignment horizontal="left"/>
      <protection/>
    </xf>
    <xf numFmtId="38" fontId="3" fillId="0" borderId="67" xfId="16" applyFont="1" applyBorder="1" applyAlignment="1" applyProtection="1">
      <alignment vertical="center"/>
      <protection/>
    </xf>
    <xf numFmtId="38" fontId="3" fillId="0" borderId="30" xfId="16" applyFont="1" applyBorder="1" applyAlignment="1" applyProtection="1">
      <alignment vertical="center"/>
      <protection/>
    </xf>
    <xf numFmtId="38" fontId="3" fillId="0" borderId="7" xfId="16" applyFont="1" applyBorder="1" applyAlignment="1" applyProtection="1">
      <alignment vertical="center"/>
      <protection/>
    </xf>
    <xf numFmtId="38" fontId="3" fillId="0" borderId="68" xfId="16" applyFont="1" applyBorder="1" applyAlignment="1" applyProtection="1">
      <alignment horizontal="left" vertical="center" indent="1"/>
      <protection/>
    </xf>
    <xf numFmtId="38" fontId="3" fillId="0" borderId="69" xfId="16" applyFont="1" applyBorder="1" applyAlignment="1" applyProtection="1">
      <alignment vertical="center"/>
      <protection/>
    </xf>
    <xf numFmtId="38" fontId="3" fillId="0" borderId="70" xfId="16" applyFont="1" applyBorder="1" applyAlignment="1" applyProtection="1">
      <alignment vertical="center"/>
      <protection/>
    </xf>
    <xf numFmtId="38" fontId="3" fillId="0" borderId="71" xfId="16" applyFont="1" applyBorder="1" applyAlignment="1" applyProtection="1">
      <alignment vertical="center"/>
      <protection/>
    </xf>
    <xf numFmtId="38" fontId="3" fillId="0" borderId="24" xfId="16" applyFont="1" applyBorder="1" applyAlignment="1" applyProtection="1">
      <alignment vertical="center"/>
      <protection/>
    </xf>
    <xf numFmtId="38" fontId="3" fillId="0" borderId="0" xfId="16" applyFont="1" applyBorder="1" applyAlignment="1" applyProtection="1">
      <alignment horizontal="left" indent="1"/>
      <protection/>
    </xf>
    <xf numFmtId="38" fontId="3" fillId="0" borderId="65" xfId="16" applyFont="1" applyBorder="1" applyAlignment="1" applyProtection="1">
      <alignment horizontal="left" vertical="center"/>
      <protection/>
    </xf>
    <xf numFmtId="38" fontId="3" fillId="0" borderId="63" xfId="16" applyFont="1" applyBorder="1" applyAlignment="1" applyProtection="1">
      <alignment horizontal="left" vertical="center"/>
      <protection/>
    </xf>
    <xf numFmtId="38" fontId="3" fillId="0" borderId="0" xfId="16" applyFont="1" applyBorder="1" applyAlignment="1" applyProtection="1">
      <alignment horizontal="left" vertical="center" indent="1"/>
      <protection/>
    </xf>
    <xf numFmtId="38" fontId="3" fillId="0" borderId="72" xfId="16" applyFont="1" applyBorder="1" applyAlignment="1" applyProtection="1">
      <alignment vertical="center"/>
      <protection/>
    </xf>
    <xf numFmtId="38" fontId="3" fillId="0" borderId="73" xfId="16" applyFont="1" applyBorder="1" applyAlignment="1" applyProtection="1">
      <alignment vertical="center"/>
      <protection/>
    </xf>
    <xf numFmtId="38" fontId="3" fillId="0" borderId="74" xfId="16" applyFont="1" applyBorder="1" applyAlignment="1" applyProtection="1">
      <alignment horizontal="left" vertical="center"/>
      <protection/>
    </xf>
    <xf numFmtId="38" fontId="3" fillId="0" borderId="75" xfId="16" applyFont="1" applyBorder="1" applyAlignment="1" applyProtection="1">
      <alignment vertical="center"/>
      <protection/>
    </xf>
    <xf numFmtId="38" fontId="3" fillId="0" borderId="76" xfId="16" applyFont="1" applyBorder="1" applyAlignment="1" applyProtection="1">
      <alignment vertical="center"/>
      <protection/>
    </xf>
    <xf numFmtId="38" fontId="3" fillId="0" borderId="77" xfId="16" applyFont="1" applyBorder="1" applyAlignment="1" applyProtection="1">
      <alignment vertical="center"/>
      <protection/>
    </xf>
    <xf numFmtId="38" fontId="3" fillId="0" borderId="78" xfId="16" applyFont="1" applyBorder="1" applyAlignment="1" applyProtection="1">
      <alignment vertical="center"/>
      <protection/>
    </xf>
    <xf numFmtId="38" fontId="3" fillId="0" borderId="13" xfId="16" applyFont="1" applyBorder="1" applyAlignment="1" applyProtection="1">
      <alignment horizontal="left" vertical="center"/>
      <protection/>
    </xf>
    <xf numFmtId="38" fontId="3" fillId="0" borderId="79" xfId="16" applyFont="1" applyBorder="1" applyAlignment="1" applyProtection="1">
      <alignment vertical="center"/>
      <protection/>
    </xf>
    <xf numFmtId="38" fontId="3" fillId="0" borderId="28" xfId="16" applyFont="1" applyBorder="1" applyAlignment="1" applyProtection="1">
      <alignment vertical="center"/>
      <protection/>
    </xf>
    <xf numFmtId="38" fontId="3" fillId="0" borderId="34" xfId="16" applyFont="1" applyBorder="1" applyAlignment="1" applyProtection="1">
      <alignment horizontal="left" vertical="center"/>
      <protection/>
    </xf>
    <xf numFmtId="38" fontId="3" fillId="0" borderId="80" xfId="16" applyFont="1" applyBorder="1" applyAlignment="1" applyProtection="1">
      <alignment vertical="center"/>
      <protection/>
    </xf>
    <xf numFmtId="38" fontId="3" fillId="0" borderId="81" xfId="16" applyFont="1" applyBorder="1" applyAlignment="1" applyProtection="1">
      <alignment vertical="center"/>
      <protection/>
    </xf>
    <xf numFmtId="38" fontId="3" fillId="0" borderId="82" xfId="16" applyFont="1" applyBorder="1" applyAlignment="1" applyProtection="1">
      <alignment vertical="center"/>
      <protection/>
    </xf>
    <xf numFmtId="38" fontId="3" fillId="0" borderId="83" xfId="16" applyFont="1" applyBorder="1" applyAlignment="1" applyProtection="1">
      <alignment vertical="center"/>
      <protection/>
    </xf>
    <xf numFmtId="38" fontId="3" fillId="0" borderId="35" xfId="16" applyFont="1" applyBorder="1" applyAlignment="1" applyProtection="1">
      <alignment vertical="center"/>
      <protection/>
    </xf>
    <xf numFmtId="38" fontId="3" fillId="0" borderId="0" xfId="16" applyFont="1" applyBorder="1" applyAlignment="1" applyProtection="1">
      <alignment horizontal="left" vertical="center"/>
      <protection/>
    </xf>
    <xf numFmtId="38" fontId="3" fillId="0" borderId="84" xfId="16" applyFont="1" applyBorder="1" applyAlignment="1" applyProtection="1">
      <alignment vertical="center"/>
      <protection/>
    </xf>
    <xf numFmtId="38" fontId="3" fillId="0" borderId="16" xfId="16" applyFont="1" applyBorder="1" applyAlignment="1" applyProtection="1">
      <alignment vertical="center"/>
      <protection/>
    </xf>
    <xf numFmtId="38" fontId="3" fillId="0" borderId="85" xfId="16" applyFont="1" applyBorder="1" applyAlignment="1" applyProtection="1">
      <alignment vertical="center"/>
      <protection/>
    </xf>
    <xf numFmtId="38" fontId="3" fillId="0" borderId="86" xfId="16" applyFont="1" applyBorder="1" applyAlignment="1" applyProtection="1">
      <alignment vertical="center"/>
      <protection/>
    </xf>
    <xf numFmtId="38" fontId="3" fillId="0" borderId="87" xfId="16" applyFont="1" applyBorder="1" applyAlignment="1" applyProtection="1">
      <alignment vertical="center"/>
      <protection/>
    </xf>
    <xf numFmtId="38" fontId="3" fillId="0" borderId="88" xfId="16" applyFont="1" applyBorder="1" applyAlignment="1" applyProtection="1">
      <alignment vertical="center"/>
      <protection/>
    </xf>
    <xf numFmtId="38" fontId="3" fillId="0" borderId="89" xfId="16" applyFont="1" applyBorder="1" applyAlignment="1">
      <alignment/>
    </xf>
    <xf numFmtId="38" fontId="3" fillId="0" borderId="90" xfId="16" applyFont="1" applyBorder="1" applyAlignment="1" applyProtection="1">
      <alignment vertical="center"/>
      <protection/>
    </xf>
    <xf numFmtId="38" fontId="3" fillId="0" borderId="83" xfId="16" applyFont="1" applyBorder="1" applyAlignment="1" applyProtection="1">
      <alignment horizontal="left" vertical="center"/>
      <protection/>
    </xf>
    <xf numFmtId="38" fontId="3" fillId="0" borderId="34" xfId="16" applyFont="1" applyBorder="1" applyAlignment="1" applyProtection="1">
      <alignment horizontal="left" vertical="center" indent="1"/>
      <protection/>
    </xf>
    <xf numFmtId="38" fontId="3" fillId="0" borderId="91" xfId="16" applyFont="1" applyBorder="1" applyAlignment="1" applyProtection="1">
      <alignment vertical="center"/>
      <protection/>
    </xf>
    <xf numFmtId="38" fontId="3" fillId="0" borderId="92" xfId="16" applyFont="1" applyBorder="1" applyAlignment="1" applyProtection="1">
      <alignment vertical="center"/>
      <protection/>
    </xf>
    <xf numFmtId="38" fontId="3" fillId="0" borderId="91" xfId="16" applyFont="1" applyBorder="1" applyAlignment="1" applyProtection="1">
      <alignment horizontal="left" vertical="center"/>
      <protection/>
    </xf>
    <xf numFmtId="38" fontId="3" fillId="0" borderId="93" xfId="16" applyFont="1" applyBorder="1" applyAlignment="1" applyProtection="1">
      <alignment horizontal="left" vertical="center" indent="1"/>
      <protection/>
    </xf>
    <xf numFmtId="38" fontId="3" fillId="0" borderId="94" xfId="16" applyFont="1" applyBorder="1" applyAlignment="1" applyProtection="1">
      <alignment vertical="center"/>
      <protection/>
    </xf>
    <xf numFmtId="38" fontId="3" fillId="0" borderId="95" xfId="16" applyFont="1" applyBorder="1" applyAlignment="1" applyProtection="1">
      <alignment vertical="center"/>
      <protection/>
    </xf>
    <xf numFmtId="38" fontId="3" fillId="0" borderId="96" xfId="16" applyFont="1" applyBorder="1" applyAlignment="1" applyProtection="1">
      <alignment vertical="center"/>
      <protection/>
    </xf>
    <xf numFmtId="38" fontId="3" fillId="0" borderId="7" xfId="16" applyFont="1" applyBorder="1" applyAlignment="1" applyProtection="1">
      <alignment horizontal="left" vertical="center"/>
      <protection/>
    </xf>
    <xf numFmtId="38" fontId="3" fillId="0" borderId="2" xfId="16" applyFont="1" applyBorder="1" applyAlignment="1" applyProtection="1">
      <alignment horizontal="left" vertical="center" indent="1"/>
      <protection/>
    </xf>
    <xf numFmtId="38" fontId="3" fillId="0" borderId="0" xfId="16" applyFont="1" applyFill="1" applyBorder="1" applyAlignment="1" applyProtection="1">
      <alignment vertical="center"/>
      <protection/>
    </xf>
    <xf numFmtId="56" fontId="3" fillId="0" borderId="97" xfId="16" applyNumberFormat="1" applyFont="1" applyBorder="1" applyAlignment="1" applyProtection="1">
      <alignment/>
      <protection/>
    </xf>
    <xf numFmtId="56" fontId="3" fillId="0" borderId="98" xfId="16" applyNumberFormat="1" applyFont="1" applyBorder="1" applyAlignment="1" applyProtection="1">
      <alignment/>
      <protection/>
    </xf>
    <xf numFmtId="56" fontId="3" fillId="0" borderId="99" xfId="16" applyNumberFormat="1" applyFont="1" applyBorder="1" applyAlignment="1" applyProtection="1">
      <alignment horizontal="center"/>
      <protection/>
    </xf>
    <xf numFmtId="56" fontId="3" fillId="0" borderId="100" xfId="16" applyNumberFormat="1" applyFont="1" applyBorder="1" applyAlignment="1" applyProtection="1">
      <alignment horizontal="center"/>
      <protection/>
    </xf>
    <xf numFmtId="56" fontId="3" fillId="0" borderId="0" xfId="16" applyNumberFormat="1" applyFont="1" applyAlignment="1" applyProtection="1">
      <alignment/>
      <protection/>
    </xf>
    <xf numFmtId="56" fontId="3" fillId="0" borderId="0" xfId="16" applyNumberFormat="1" applyFont="1" applyAlignment="1">
      <alignment horizontal="left" indent="1"/>
    </xf>
    <xf numFmtId="56" fontId="3" fillId="0" borderId="0" xfId="16" applyNumberFormat="1" applyFont="1" applyAlignment="1">
      <alignment/>
    </xf>
    <xf numFmtId="38" fontId="3" fillId="0" borderId="101" xfId="16" applyFont="1" applyBorder="1" applyAlignment="1" applyProtection="1">
      <alignment vertical="center"/>
      <protection/>
    </xf>
    <xf numFmtId="38" fontId="3" fillId="0" borderId="13" xfId="16" applyFont="1" applyBorder="1" applyAlignment="1" applyProtection="1">
      <alignment vertical="center"/>
      <protection/>
    </xf>
    <xf numFmtId="38" fontId="3" fillId="0" borderId="2" xfId="16" applyFont="1" applyBorder="1" applyAlignment="1" applyProtection="1">
      <alignment vertical="center"/>
      <protection/>
    </xf>
    <xf numFmtId="38" fontId="3" fillId="0" borderId="0" xfId="16" applyFont="1" applyBorder="1" applyAlignment="1" applyProtection="1">
      <alignment vertical="center"/>
      <protection/>
    </xf>
    <xf numFmtId="38" fontId="3" fillId="0" borderId="74" xfId="16" applyFont="1" applyBorder="1" applyAlignment="1" applyProtection="1">
      <alignment vertical="center"/>
      <protection/>
    </xf>
    <xf numFmtId="38" fontId="3" fillId="0" borderId="34" xfId="16" applyFont="1" applyBorder="1" applyAlignment="1" applyProtection="1">
      <alignment vertical="center"/>
      <protection/>
    </xf>
    <xf numFmtId="38" fontId="3" fillId="0" borderId="93" xfId="16" applyFont="1" applyBorder="1" applyAlignment="1" applyProtection="1">
      <alignment vertical="center"/>
      <protection/>
    </xf>
    <xf numFmtId="56" fontId="3" fillId="0" borderId="0" xfId="16" applyNumberFormat="1" applyFont="1" applyAlignment="1">
      <alignment vertical="center"/>
    </xf>
    <xf numFmtId="38" fontId="3" fillId="0" borderId="8" xfId="16" applyFont="1" applyBorder="1" applyAlignment="1" applyProtection="1">
      <alignment vertical="center"/>
      <protection/>
    </xf>
    <xf numFmtId="38" fontId="3" fillId="0" borderId="9" xfId="16" applyFont="1" applyBorder="1" applyAlignment="1" applyProtection="1">
      <alignment horizontal="left" vertical="center"/>
      <protection/>
    </xf>
    <xf numFmtId="38" fontId="3" fillId="0" borderId="102" xfId="16" applyFont="1" applyBorder="1" applyAlignment="1" applyProtection="1">
      <alignment vertical="center"/>
      <protection/>
    </xf>
    <xf numFmtId="38" fontId="3" fillId="0" borderId="8" xfId="16" applyFont="1" applyBorder="1" applyAlignment="1" applyProtection="1">
      <alignment horizontal="center" vertical="center"/>
      <protection/>
    </xf>
    <xf numFmtId="38" fontId="3" fillId="0" borderId="1" xfId="16" applyFont="1" applyBorder="1" applyAlignment="1" applyProtection="1">
      <alignment horizontal="left" vertical="center"/>
      <protection/>
    </xf>
    <xf numFmtId="38" fontId="3" fillId="0" borderId="103" xfId="16" applyFont="1" applyBorder="1" applyAlignment="1" applyProtection="1">
      <alignment vertical="center"/>
      <protection/>
    </xf>
    <xf numFmtId="38" fontId="3" fillId="0" borderId="104" xfId="16" applyFont="1" applyBorder="1" applyAlignment="1" applyProtection="1">
      <alignment vertical="center"/>
      <protection/>
    </xf>
    <xf numFmtId="38" fontId="3" fillId="0" borderId="29" xfId="16" applyFont="1" applyBorder="1" applyAlignment="1" applyProtection="1">
      <alignment vertical="center"/>
      <protection/>
    </xf>
    <xf numFmtId="38" fontId="3" fillId="0" borderId="105" xfId="16" applyFont="1" applyBorder="1" applyAlignment="1" applyProtection="1">
      <alignment vertical="center"/>
      <protection/>
    </xf>
    <xf numFmtId="38" fontId="3" fillId="0" borderId="106" xfId="16" applyFont="1" applyBorder="1" applyAlignment="1" applyProtection="1">
      <alignment horizontal="center" vertical="center"/>
      <protection/>
    </xf>
    <xf numFmtId="38" fontId="3" fillId="0" borderId="11" xfId="16" applyFont="1" applyBorder="1" applyAlignment="1" applyProtection="1">
      <alignment vertical="center"/>
      <protection/>
    </xf>
    <xf numFmtId="38" fontId="3" fillId="0" borderId="107" xfId="16" applyFont="1" applyBorder="1" applyAlignment="1" applyProtection="1">
      <alignment vertical="center"/>
      <protection/>
    </xf>
    <xf numFmtId="38" fontId="3" fillId="0" borderId="46" xfId="16" applyFont="1" applyBorder="1" applyAlignment="1" applyProtection="1">
      <alignment vertical="center"/>
      <protection/>
    </xf>
    <xf numFmtId="38" fontId="3" fillId="0" borderId="108" xfId="16" applyFont="1" applyBorder="1" applyAlignment="1" applyProtection="1">
      <alignment vertical="center"/>
      <protection/>
    </xf>
    <xf numFmtId="38" fontId="3" fillId="0" borderId="27" xfId="16" applyFont="1" applyBorder="1" applyAlignment="1" applyProtection="1">
      <alignment vertical="center"/>
      <protection/>
    </xf>
    <xf numFmtId="38" fontId="3" fillId="0" borderId="32" xfId="16" applyFont="1" applyBorder="1" applyAlignment="1" applyProtection="1">
      <alignment vertical="center"/>
      <protection/>
    </xf>
    <xf numFmtId="38" fontId="3" fillId="0" borderId="109" xfId="16" applyFont="1" applyBorder="1" applyAlignment="1" applyProtection="1">
      <alignment vertical="center"/>
      <protection/>
    </xf>
    <xf numFmtId="38" fontId="3" fillId="0" borderId="6" xfId="16" applyFont="1" applyBorder="1" applyAlignment="1" applyProtection="1">
      <alignment vertical="center"/>
      <protection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left" vertical="center" indent="1"/>
    </xf>
    <xf numFmtId="56" fontId="3" fillId="0" borderId="0" xfId="16" applyNumberFormat="1" applyFont="1" applyAlignment="1" applyProtection="1">
      <alignment vertical="center"/>
      <protection/>
    </xf>
    <xf numFmtId="56" fontId="3" fillId="0" borderId="0" xfId="16" applyNumberFormat="1" applyFont="1" applyAlignment="1">
      <alignment horizontal="left" vertical="center" indent="1"/>
    </xf>
    <xf numFmtId="38" fontId="3" fillId="0" borderId="110" xfId="16" applyFont="1" applyBorder="1" applyAlignment="1" applyProtection="1">
      <alignment vertical="center"/>
      <protection/>
    </xf>
    <xf numFmtId="38" fontId="3" fillId="0" borderId="111" xfId="16" applyFont="1" applyBorder="1" applyAlignment="1" applyProtection="1">
      <alignment vertical="center"/>
      <protection/>
    </xf>
    <xf numFmtId="38" fontId="3" fillId="0" borderId="3" xfId="16" applyFont="1" applyBorder="1" applyAlignment="1" applyProtection="1">
      <alignment vertical="center"/>
      <protection/>
    </xf>
    <xf numFmtId="38" fontId="3" fillId="0" borderId="20" xfId="16" applyFont="1" applyBorder="1" applyAlignment="1" applyProtection="1">
      <alignment vertical="center"/>
      <protection/>
    </xf>
    <xf numFmtId="38" fontId="3" fillId="0" borderId="22" xfId="16" applyFont="1" applyBorder="1" applyAlignment="1" applyProtection="1">
      <alignment vertical="center"/>
      <protection/>
    </xf>
    <xf numFmtId="38" fontId="3" fillId="0" borderId="112" xfId="16" applyFont="1" applyBorder="1" applyAlignment="1" applyProtection="1">
      <alignment vertical="center"/>
      <protection/>
    </xf>
    <xf numFmtId="38" fontId="3" fillId="0" borderId="113" xfId="16" applyFont="1" applyBorder="1" applyAlignment="1" applyProtection="1">
      <alignment vertical="center"/>
      <protection/>
    </xf>
    <xf numFmtId="38" fontId="3" fillId="0" borderId="114" xfId="16" applyFont="1" applyBorder="1" applyAlignment="1" applyProtection="1">
      <alignment vertical="center"/>
      <protection/>
    </xf>
    <xf numFmtId="38" fontId="3" fillId="0" borderId="25" xfId="16" applyFont="1" applyBorder="1" applyAlignment="1" applyProtection="1">
      <alignment horizontal="left" vertical="center"/>
      <protection/>
    </xf>
    <xf numFmtId="38" fontId="3" fillId="0" borderId="115" xfId="16" applyFont="1" applyBorder="1" applyAlignment="1" applyProtection="1">
      <alignment vertical="center"/>
      <protection/>
    </xf>
    <xf numFmtId="38" fontId="3" fillId="0" borderId="116" xfId="16" applyFont="1" applyBorder="1" applyAlignment="1" applyProtection="1">
      <alignment vertical="center"/>
      <protection/>
    </xf>
    <xf numFmtId="38" fontId="3" fillId="0" borderId="8" xfId="16" applyFont="1" applyBorder="1" applyAlignment="1">
      <alignment vertical="center"/>
    </xf>
    <xf numFmtId="38" fontId="3" fillId="0" borderId="117" xfId="16" applyFont="1" applyBorder="1" applyAlignment="1" applyProtection="1">
      <alignment vertical="center"/>
      <protection/>
    </xf>
    <xf numFmtId="38" fontId="3" fillId="0" borderId="118" xfId="16" applyFont="1" applyBorder="1" applyAlignment="1" applyProtection="1">
      <alignment vertical="center"/>
      <protection/>
    </xf>
    <xf numFmtId="38" fontId="3" fillId="0" borderId="36" xfId="16" applyFont="1" applyBorder="1" applyAlignment="1" applyProtection="1">
      <alignment vertical="center"/>
      <protection/>
    </xf>
    <xf numFmtId="38" fontId="3" fillId="0" borderId="38" xfId="16" applyFont="1" applyBorder="1" applyAlignment="1" applyProtection="1">
      <alignment vertical="center"/>
      <protection/>
    </xf>
    <xf numFmtId="38" fontId="3" fillId="0" borderId="119" xfId="16" applyFont="1" applyBorder="1" applyAlignment="1" applyProtection="1">
      <alignment vertical="center"/>
      <protection/>
    </xf>
    <xf numFmtId="38" fontId="3" fillId="0" borderId="120" xfId="16" applyFont="1" applyBorder="1" applyAlignment="1" applyProtection="1">
      <alignment vertical="center"/>
      <protection/>
    </xf>
    <xf numFmtId="38" fontId="3" fillId="0" borderId="121" xfId="16" applyFont="1" applyBorder="1" applyAlignment="1" applyProtection="1">
      <alignment vertical="center"/>
      <protection/>
    </xf>
    <xf numFmtId="38" fontId="3" fillId="0" borderId="42" xfId="16" applyFont="1" applyBorder="1" applyAlignment="1" applyProtection="1">
      <alignment vertical="center"/>
      <protection/>
    </xf>
    <xf numFmtId="38" fontId="3" fillId="0" borderId="20" xfId="16" applyFont="1" applyBorder="1" applyAlignment="1" applyProtection="1">
      <alignment horizontal="left" vertical="center"/>
      <protection/>
    </xf>
    <xf numFmtId="38" fontId="3" fillId="0" borderId="44" xfId="16" applyFont="1" applyBorder="1" applyAlignment="1" applyProtection="1">
      <alignment vertical="center"/>
      <protection/>
    </xf>
    <xf numFmtId="38" fontId="3" fillId="0" borderId="44" xfId="16" applyFont="1" applyBorder="1" applyAlignment="1" applyProtection="1">
      <alignment horizontal="center" vertical="center"/>
      <protection/>
    </xf>
    <xf numFmtId="38" fontId="3" fillId="0" borderId="45" xfId="16" applyFont="1" applyBorder="1" applyAlignment="1" applyProtection="1">
      <alignment vertical="center"/>
      <protection/>
    </xf>
    <xf numFmtId="38" fontId="3" fillId="0" borderId="48" xfId="16" applyFont="1" applyBorder="1" applyAlignment="1" applyProtection="1">
      <alignment vertical="center"/>
      <protection/>
    </xf>
    <xf numFmtId="38" fontId="3" fillId="0" borderId="122" xfId="16" applyFont="1" applyBorder="1" applyAlignment="1" applyProtection="1">
      <alignment vertical="center"/>
      <protection/>
    </xf>
    <xf numFmtId="38" fontId="3" fillId="0" borderId="123" xfId="16" applyFont="1" applyBorder="1" applyAlignment="1" applyProtection="1">
      <alignment vertical="center"/>
      <protection/>
    </xf>
    <xf numFmtId="38" fontId="3" fillId="0" borderId="124" xfId="16" applyFont="1" applyBorder="1" applyAlignment="1" applyProtection="1">
      <alignment vertical="center"/>
      <protection/>
    </xf>
    <xf numFmtId="38" fontId="3" fillId="0" borderId="53" xfId="16" applyFont="1" applyBorder="1" applyAlignment="1" applyProtection="1">
      <alignment vertical="center"/>
      <protection/>
    </xf>
    <xf numFmtId="38" fontId="3" fillId="0" borderId="125" xfId="16" applyFont="1" applyBorder="1" applyAlignment="1" applyProtection="1">
      <alignment vertical="center"/>
      <protection/>
    </xf>
    <xf numFmtId="38" fontId="3" fillId="0" borderId="126" xfId="16" applyFont="1" applyBorder="1" applyAlignment="1" applyProtection="1">
      <alignment vertical="center"/>
      <protection/>
    </xf>
    <xf numFmtId="38" fontId="3" fillId="0" borderId="127" xfId="16" applyFont="1" applyBorder="1" applyAlignment="1" applyProtection="1">
      <alignment vertical="center"/>
      <protection/>
    </xf>
    <xf numFmtId="38" fontId="3" fillId="0" borderId="57" xfId="16" applyFont="1" applyBorder="1" applyAlignment="1" applyProtection="1">
      <alignment vertical="center"/>
      <protection/>
    </xf>
    <xf numFmtId="38" fontId="3" fillId="0" borderId="58" xfId="16" applyFont="1" applyBorder="1" applyAlignment="1" applyProtection="1">
      <alignment vertical="center"/>
      <protection/>
    </xf>
    <xf numFmtId="38" fontId="3" fillId="0" borderId="128" xfId="16" applyFont="1" applyBorder="1" applyAlignment="1" applyProtection="1">
      <alignment vertical="center"/>
      <protection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3" fillId="0" borderId="129" xfId="16" applyFont="1" applyBorder="1" applyAlignment="1" applyProtection="1">
      <alignment horizontal="left" vertical="center"/>
      <protection/>
    </xf>
    <xf numFmtId="38" fontId="3" fillId="0" borderId="8" xfId="16" applyFont="1" applyBorder="1" applyAlignment="1" applyProtection="1">
      <alignment horizontal="left" vertical="center"/>
      <protection/>
    </xf>
    <xf numFmtId="38" fontId="3" fillId="0" borderId="130" xfId="16" applyFont="1" applyBorder="1" applyAlignment="1" applyProtection="1">
      <alignment horizontal="left" vertical="center" indent="1"/>
      <protection/>
    </xf>
    <xf numFmtId="38" fontId="3" fillId="0" borderId="131" xfId="16" applyFont="1" applyBorder="1" applyAlignment="1" applyProtection="1">
      <alignment horizontal="left" vertical="center"/>
      <protection/>
    </xf>
    <xf numFmtId="38" fontId="3" fillId="0" borderId="132" xfId="16" applyFont="1" applyBorder="1" applyAlignment="1" applyProtection="1">
      <alignment horizontal="left" vertical="center"/>
      <protection/>
    </xf>
    <xf numFmtId="38" fontId="3" fillId="0" borderId="133" xfId="16" applyFont="1" applyBorder="1" applyAlignment="1" applyProtection="1">
      <alignment horizontal="center" vertical="center"/>
      <protection/>
    </xf>
    <xf numFmtId="38" fontId="3" fillId="0" borderId="134" xfId="16" applyFont="1" applyBorder="1" applyAlignment="1" applyProtection="1">
      <alignment horizontal="center" vertical="center"/>
      <protection/>
    </xf>
    <xf numFmtId="38" fontId="3" fillId="0" borderId="135" xfId="16" applyFont="1" applyBorder="1" applyAlignment="1" applyProtection="1">
      <alignment horizontal="left" vertical="center"/>
      <protection/>
    </xf>
    <xf numFmtId="38" fontId="3" fillId="0" borderId="132" xfId="16" applyFont="1" applyBorder="1" applyAlignment="1" applyProtection="1">
      <alignment horizontal="left" vertical="center" indent="1"/>
      <protection/>
    </xf>
    <xf numFmtId="38" fontId="3" fillId="0" borderId="136" xfId="16" applyFont="1" applyBorder="1" applyAlignment="1" applyProtection="1">
      <alignment horizontal="left" vertical="center"/>
      <protection/>
    </xf>
    <xf numFmtId="38" fontId="3" fillId="0" borderId="3" xfId="16" applyFont="1" applyBorder="1" applyAlignment="1" applyProtection="1">
      <alignment horizontal="center" vertical="center"/>
      <protection/>
    </xf>
    <xf numFmtId="38" fontId="3" fillId="0" borderId="137" xfId="16" applyFont="1" applyBorder="1" applyAlignment="1" applyProtection="1">
      <alignment horizontal="left" vertical="center" indent="1"/>
      <protection/>
    </xf>
    <xf numFmtId="38" fontId="3" fillId="0" borderId="138" xfId="16" applyFont="1" applyBorder="1" applyAlignment="1" applyProtection="1">
      <alignment horizontal="left" vertical="center"/>
      <protection/>
    </xf>
    <xf numFmtId="38" fontId="3" fillId="0" borderId="130" xfId="16" applyFont="1" applyBorder="1" applyAlignment="1" applyProtection="1">
      <alignment horizontal="left" vertical="center"/>
      <protection/>
    </xf>
    <xf numFmtId="38" fontId="3" fillId="0" borderId="139" xfId="16" applyFont="1" applyBorder="1" applyAlignment="1" applyProtection="1">
      <alignment horizontal="left" vertical="center"/>
      <protection/>
    </xf>
    <xf numFmtId="38" fontId="3" fillId="0" borderId="138" xfId="16" applyFont="1" applyBorder="1" applyAlignment="1" applyProtection="1">
      <alignment horizontal="left" vertical="center" indent="1"/>
      <protection/>
    </xf>
    <xf numFmtId="38" fontId="3" fillId="0" borderId="140" xfId="16" applyFont="1" applyBorder="1" applyAlignment="1" applyProtection="1">
      <alignment horizontal="left" vertical="center"/>
      <protection/>
    </xf>
    <xf numFmtId="38" fontId="3" fillId="0" borderId="141" xfId="16" applyFont="1" applyBorder="1" applyAlignment="1" applyProtection="1">
      <alignment horizontal="left" vertical="center" indent="1"/>
      <protection/>
    </xf>
    <xf numFmtId="38" fontId="3" fillId="0" borderId="58" xfId="16" applyFont="1" applyBorder="1" applyAlignment="1" applyProtection="1">
      <alignment horizontal="left" vertical="center" indent="1"/>
      <protection/>
    </xf>
    <xf numFmtId="38" fontId="3" fillId="0" borderId="57" xfId="16" applyFont="1" applyBorder="1" applyAlignment="1" applyProtection="1">
      <alignment horizontal="left" vertical="center"/>
      <protection/>
    </xf>
    <xf numFmtId="38" fontId="3" fillId="0" borderId="142" xfId="16" applyFont="1" applyBorder="1" applyAlignment="1" applyProtection="1">
      <alignment horizontal="center" vertical="center"/>
      <protection/>
    </xf>
    <xf numFmtId="38" fontId="3" fillId="0" borderId="18" xfId="16" applyFont="1" applyBorder="1" applyAlignment="1" applyProtection="1">
      <alignment vertical="center"/>
      <protection/>
    </xf>
    <xf numFmtId="38" fontId="3" fillId="0" borderId="143" xfId="16" applyFont="1" applyBorder="1" applyAlignment="1" applyProtection="1">
      <alignment vertical="center"/>
      <protection/>
    </xf>
    <xf numFmtId="38" fontId="3" fillId="0" borderId="144" xfId="16" applyFont="1" applyBorder="1" applyAlignment="1" applyProtection="1">
      <alignment vertical="center"/>
      <protection/>
    </xf>
    <xf numFmtId="38" fontId="3" fillId="0" borderId="145" xfId="16" applyFont="1" applyBorder="1" applyAlignment="1" applyProtection="1">
      <alignment horizontal="center" vertical="center"/>
      <protection/>
    </xf>
    <xf numFmtId="38" fontId="3" fillId="0" borderId="7" xfId="16" applyFont="1" applyBorder="1" applyAlignment="1" applyProtection="1">
      <alignment horizontal="center" vertical="center"/>
      <protection/>
    </xf>
    <xf numFmtId="38" fontId="3" fillId="0" borderId="146" xfId="16" applyFont="1" applyBorder="1" applyAlignment="1" applyProtection="1">
      <alignment horizontal="center" vertical="center"/>
      <protection/>
    </xf>
    <xf numFmtId="38" fontId="3" fillId="0" borderId="24" xfId="16" applyFont="1" applyBorder="1" applyAlignment="1" applyProtection="1">
      <alignment horizontal="center" vertical="center"/>
      <protection/>
    </xf>
    <xf numFmtId="38" fontId="3" fillId="0" borderId="147" xfId="16" applyFont="1" applyBorder="1" applyAlignment="1" applyProtection="1">
      <alignment horizontal="center" vertical="center"/>
      <protection/>
    </xf>
    <xf numFmtId="38" fontId="3" fillId="0" borderId="148" xfId="16" applyFont="1" applyBorder="1" applyAlignment="1" applyProtection="1">
      <alignment horizontal="center" vertical="center"/>
      <protection/>
    </xf>
    <xf numFmtId="38" fontId="3" fillId="0" borderId="149" xfId="16" applyFont="1" applyBorder="1" applyAlignment="1" applyProtection="1">
      <alignment horizontal="left" vertical="center"/>
      <protection/>
    </xf>
    <xf numFmtId="38" fontId="3" fillId="0" borderId="150" xfId="16" applyFont="1" applyBorder="1" applyAlignment="1" applyProtection="1">
      <alignment horizontal="left" vertical="center"/>
      <protection/>
    </xf>
    <xf numFmtId="38" fontId="3" fillId="0" borderId="151" xfId="16" applyFont="1" applyBorder="1" applyAlignment="1" applyProtection="1">
      <alignment horizontal="left" vertical="center"/>
      <protection/>
    </xf>
    <xf numFmtId="38" fontId="3" fillId="0" borderId="0" xfId="16" applyFont="1" applyAlignment="1">
      <alignment horizontal="left" vertical="center"/>
    </xf>
    <xf numFmtId="38" fontId="3" fillId="0" borderId="152" xfId="16" applyFont="1" applyBorder="1" applyAlignment="1" applyProtection="1">
      <alignment horizontal="left" vertical="center"/>
      <protection/>
    </xf>
    <xf numFmtId="38" fontId="3" fillId="0" borderId="44" xfId="16" applyFont="1" applyBorder="1" applyAlignment="1" applyProtection="1">
      <alignment horizontal="left" vertical="center"/>
      <protection/>
    </xf>
    <xf numFmtId="38" fontId="3" fillId="0" borderId="153" xfId="16" applyFont="1" applyBorder="1" applyAlignment="1" applyProtection="1">
      <alignment horizontal="left" vertical="center"/>
      <protection/>
    </xf>
    <xf numFmtId="56" fontId="3" fillId="0" borderId="100" xfId="16" applyNumberFormat="1" applyFont="1" applyBorder="1" applyAlignment="1" applyProtection="1">
      <alignment horizontal="center" vertical="center"/>
      <protection/>
    </xf>
    <xf numFmtId="56" fontId="3" fillId="0" borderId="6" xfId="16" applyNumberFormat="1" applyFont="1" applyBorder="1" applyAlignment="1" applyProtection="1">
      <alignment horizontal="center" vertical="center"/>
      <protection/>
    </xf>
    <xf numFmtId="38" fontId="3" fillId="0" borderId="154" xfId="16" applyFont="1" applyBorder="1" applyAlignment="1" applyProtection="1">
      <alignment horizontal="center" vertical="center"/>
      <protection/>
    </xf>
    <xf numFmtId="38" fontId="3" fillId="0" borderId="113" xfId="16" applyFont="1" applyBorder="1" applyAlignment="1" applyProtection="1">
      <alignment horizontal="center" vertical="center"/>
      <protection/>
    </xf>
    <xf numFmtId="38" fontId="3" fillId="0" borderId="155" xfId="16" applyFont="1" applyBorder="1" applyAlignment="1" applyProtection="1">
      <alignment horizontal="center" vertical="center"/>
      <protection/>
    </xf>
    <xf numFmtId="38" fontId="3" fillId="0" borderId="156" xfId="16" applyFont="1" applyBorder="1" applyAlignment="1" applyProtection="1">
      <alignment horizontal="center" vertical="center"/>
      <protection/>
    </xf>
    <xf numFmtId="56" fontId="3" fillId="0" borderId="157" xfId="16" applyNumberFormat="1" applyFont="1" applyBorder="1" applyAlignment="1" applyProtection="1">
      <alignment horizontal="center" vertical="center"/>
      <protection/>
    </xf>
    <xf numFmtId="56" fontId="3" fillId="0" borderId="158" xfId="16" applyNumberFormat="1" applyFont="1" applyBorder="1" applyAlignment="1" applyProtection="1">
      <alignment horizontal="center" vertical="center"/>
      <protection/>
    </xf>
    <xf numFmtId="56" fontId="3" fillId="0" borderId="98" xfId="16" applyNumberFormat="1" applyFont="1" applyBorder="1" applyAlignment="1" applyProtection="1">
      <alignment horizontal="center" vertical="center"/>
      <protection/>
    </xf>
    <xf numFmtId="56" fontId="3" fillId="0" borderId="4" xfId="16" applyNumberFormat="1" applyFont="1" applyBorder="1" applyAlignment="1" applyProtection="1">
      <alignment horizontal="center" vertical="center"/>
      <protection/>
    </xf>
    <xf numFmtId="56" fontId="3" fillId="0" borderId="159" xfId="16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7"/>
  <sheetViews>
    <sheetView showZeros="0" tabSelected="1" workbookViewId="0" topLeftCell="A1">
      <selection activeCell="C3" sqref="C3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0</v>
      </c>
      <c r="B1" s="2"/>
      <c r="C1" s="3" t="s">
        <v>102</v>
      </c>
      <c r="D1" s="3"/>
      <c r="E1" s="3"/>
      <c r="F1" s="3"/>
      <c r="G1" s="3" t="s">
        <v>103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37646</v>
      </c>
      <c r="D2" s="137">
        <f>+C2+1</f>
        <v>37647</v>
      </c>
      <c r="E2" s="137">
        <f>+D2+1</f>
        <v>37648</v>
      </c>
      <c r="F2" s="137">
        <f aca="true" t="shared" si="0" ref="F2:AG2">+E2+1</f>
        <v>37649</v>
      </c>
      <c r="G2" s="137">
        <f t="shared" si="0"/>
        <v>37650</v>
      </c>
      <c r="H2" s="137">
        <f t="shared" si="0"/>
        <v>37651</v>
      </c>
      <c r="I2" s="137">
        <f t="shared" si="0"/>
        <v>37652</v>
      </c>
      <c r="J2" s="137">
        <f t="shared" si="0"/>
        <v>37653</v>
      </c>
      <c r="K2" s="137">
        <f t="shared" si="0"/>
        <v>37654</v>
      </c>
      <c r="L2" s="137">
        <f t="shared" si="0"/>
        <v>37655</v>
      </c>
      <c r="M2" s="137">
        <f t="shared" si="0"/>
        <v>37656</v>
      </c>
      <c r="N2" s="137">
        <f t="shared" si="0"/>
        <v>37657</v>
      </c>
      <c r="O2" s="137">
        <f t="shared" si="0"/>
        <v>37658</v>
      </c>
      <c r="P2" s="137">
        <f t="shared" si="0"/>
        <v>37659</v>
      </c>
      <c r="Q2" s="137">
        <f t="shared" si="0"/>
        <v>37660</v>
      </c>
      <c r="R2" s="137">
        <f t="shared" si="0"/>
        <v>37661</v>
      </c>
      <c r="S2" s="137">
        <f t="shared" si="0"/>
        <v>37662</v>
      </c>
      <c r="T2" s="137">
        <f t="shared" si="0"/>
        <v>37663</v>
      </c>
      <c r="U2" s="137">
        <f t="shared" si="0"/>
        <v>37664</v>
      </c>
      <c r="V2" s="137">
        <f t="shared" si="0"/>
        <v>37665</v>
      </c>
      <c r="W2" s="137">
        <f t="shared" si="0"/>
        <v>37666</v>
      </c>
      <c r="X2" s="137">
        <f t="shared" si="0"/>
        <v>37667</v>
      </c>
      <c r="Y2" s="137">
        <f t="shared" si="0"/>
        <v>37668</v>
      </c>
      <c r="Z2" s="137">
        <f t="shared" si="0"/>
        <v>37669</v>
      </c>
      <c r="AA2" s="137">
        <f t="shared" si="0"/>
        <v>37670</v>
      </c>
      <c r="AB2" s="137">
        <f t="shared" si="0"/>
        <v>37671</v>
      </c>
      <c r="AC2" s="137">
        <f t="shared" si="0"/>
        <v>37672</v>
      </c>
      <c r="AD2" s="137">
        <f t="shared" si="0"/>
        <v>37673</v>
      </c>
      <c r="AE2" s="137">
        <f t="shared" si="0"/>
        <v>37674</v>
      </c>
      <c r="AF2" s="137">
        <f t="shared" si="0"/>
        <v>37675</v>
      </c>
      <c r="AG2" s="137">
        <f t="shared" si="0"/>
        <v>37676</v>
      </c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G3">TEXT(C2,"(aaa)")</f>
        <v>(土)</v>
      </c>
      <c r="D3" s="10" t="str">
        <f t="shared" si="1"/>
        <v>(日)</v>
      </c>
      <c r="E3" s="10" t="str">
        <f t="shared" si="1"/>
        <v>(月)</v>
      </c>
      <c r="F3" s="10" t="str">
        <f t="shared" si="1"/>
        <v>(火)</v>
      </c>
      <c r="G3" s="10" t="str">
        <f t="shared" si="1"/>
        <v>(水)</v>
      </c>
      <c r="H3" s="10" t="str">
        <f t="shared" si="1"/>
        <v>(木)</v>
      </c>
      <c r="I3" s="10" t="str">
        <f t="shared" si="1"/>
        <v>(金)</v>
      </c>
      <c r="J3" s="10" t="str">
        <f t="shared" si="1"/>
        <v>(土)</v>
      </c>
      <c r="K3" s="10" t="str">
        <f t="shared" si="1"/>
        <v>(日)</v>
      </c>
      <c r="L3" s="10" t="str">
        <f t="shared" si="1"/>
        <v>(月)</v>
      </c>
      <c r="M3" s="10" t="str">
        <f t="shared" si="1"/>
        <v>(火)</v>
      </c>
      <c r="N3" s="10" t="str">
        <f t="shared" si="1"/>
        <v>(水)</v>
      </c>
      <c r="O3" s="10" t="str">
        <f t="shared" si="1"/>
        <v>(木)</v>
      </c>
      <c r="P3" s="10" t="str">
        <f t="shared" si="1"/>
        <v>(金)</v>
      </c>
      <c r="Q3" s="10" t="str">
        <f t="shared" si="1"/>
        <v>(土)</v>
      </c>
      <c r="R3" s="10" t="str">
        <f t="shared" si="1"/>
        <v>(日)</v>
      </c>
      <c r="S3" s="10" t="str">
        <f t="shared" si="1"/>
        <v>(月)</v>
      </c>
      <c r="T3" s="10" t="str">
        <f t="shared" si="1"/>
        <v>(火)</v>
      </c>
      <c r="U3" s="10" t="str">
        <f t="shared" si="1"/>
        <v>(水)</v>
      </c>
      <c r="V3" s="10" t="str">
        <f t="shared" si="1"/>
        <v>(木)</v>
      </c>
      <c r="W3" s="10" t="str">
        <f t="shared" si="1"/>
        <v>(金)</v>
      </c>
      <c r="X3" s="10" t="str">
        <f t="shared" si="1"/>
        <v>(土)</v>
      </c>
      <c r="Y3" s="10" t="str">
        <f t="shared" si="1"/>
        <v>(日)</v>
      </c>
      <c r="Z3" s="10" t="str">
        <f t="shared" si="1"/>
        <v>(月)</v>
      </c>
      <c r="AA3" s="10" t="str">
        <f t="shared" si="1"/>
        <v>(火)</v>
      </c>
      <c r="AB3" s="10" t="str">
        <f t="shared" si="1"/>
        <v>(水)</v>
      </c>
      <c r="AC3" s="10" t="str">
        <f t="shared" si="1"/>
        <v>(木)</v>
      </c>
      <c r="AD3" s="10" t="str">
        <f t="shared" si="1"/>
        <v>(金)</v>
      </c>
      <c r="AE3" s="10" t="str">
        <f t="shared" si="1"/>
        <v>(土)</v>
      </c>
      <c r="AF3" s="10" t="str">
        <f t="shared" si="1"/>
        <v>(日)</v>
      </c>
      <c r="AG3" s="10" t="str">
        <f t="shared" si="1"/>
        <v>(月)</v>
      </c>
      <c r="AH3" s="233"/>
      <c r="AI3" s="235"/>
      <c r="AJ3" s="6"/>
      <c r="AK3" s="6"/>
    </row>
    <row r="4" spans="1:35" ht="17.25">
      <c r="A4" s="12"/>
      <c r="B4" s="13" t="s">
        <v>3</v>
      </c>
      <c r="C4" s="14">
        <v>220000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220000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 t="s">
        <v>5</v>
      </c>
      <c r="H5" s="15"/>
      <c r="I5" s="15"/>
      <c r="J5" s="15"/>
      <c r="K5" s="15"/>
      <c r="L5" s="15"/>
      <c r="M5" s="15"/>
      <c r="N5" s="15">
        <v>32000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32000</v>
      </c>
      <c r="AI5" s="18" t="s">
        <v>6</v>
      </c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>
        <v>1950</v>
      </c>
      <c r="H6" s="21"/>
      <c r="I6" s="21"/>
      <c r="J6" s="21"/>
      <c r="K6" s="21"/>
      <c r="L6" s="21"/>
      <c r="M6" s="21"/>
      <c r="N6" s="21" t="s">
        <v>9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1950</v>
      </c>
      <c r="AI6" s="24" t="s">
        <v>10</v>
      </c>
    </row>
    <row r="7" spans="1:35" ht="18" thickBot="1">
      <c r="A7" s="7" t="s">
        <v>7</v>
      </c>
      <c r="B7" s="25" t="s">
        <v>11</v>
      </c>
      <c r="C7" s="26">
        <f>SUM(C4:C6)</f>
        <v>220000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1950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32000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253950</v>
      </c>
      <c r="AI7" s="30"/>
    </row>
    <row r="8" spans="1:35" ht="17.25">
      <c r="A8" s="12"/>
      <c r="B8" s="13" t="s">
        <v>105</v>
      </c>
      <c r="C8" s="14">
        <v>4000</v>
      </c>
      <c r="D8" s="15">
        <f>C23</f>
        <v>60470</v>
      </c>
      <c r="E8" s="15">
        <f aca="true" t="shared" si="3" ref="E8:AG8">D23</f>
        <v>60270</v>
      </c>
      <c r="F8" s="15">
        <f t="shared" si="3"/>
        <v>56071</v>
      </c>
      <c r="G8" s="15">
        <f t="shared" si="3"/>
        <v>55346</v>
      </c>
      <c r="H8" s="15">
        <f t="shared" si="3"/>
        <v>52616</v>
      </c>
      <c r="I8" s="15">
        <f t="shared" si="3"/>
        <v>47167</v>
      </c>
      <c r="J8" s="15">
        <f t="shared" si="3"/>
        <v>47068</v>
      </c>
      <c r="K8" s="15">
        <f t="shared" si="3"/>
        <v>47068</v>
      </c>
      <c r="L8" s="15">
        <f t="shared" si="3"/>
        <v>47068</v>
      </c>
      <c r="M8" s="15">
        <f t="shared" si="3"/>
        <v>41885</v>
      </c>
      <c r="N8" s="15">
        <f t="shared" si="3"/>
        <v>41111</v>
      </c>
      <c r="O8" s="15">
        <f t="shared" si="3"/>
        <v>40571</v>
      </c>
      <c r="P8" s="15">
        <f t="shared" si="3"/>
        <v>39371</v>
      </c>
      <c r="Q8" s="15">
        <f t="shared" si="3"/>
        <v>39111</v>
      </c>
      <c r="R8" s="15">
        <f t="shared" si="3"/>
        <v>24081</v>
      </c>
      <c r="S8" s="15">
        <f t="shared" si="3"/>
        <v>24081</v>
      </c>
      <c r="T8" s="15">
        <f t="shared" si="3"/>
        <v>23861</v>
      </c>
      <c r="U8" s="15">
        <f t="shared" si="3"/>
        <v>23861</v>
      </c>
      <c r="V8" s="15">
        <f t="shared" si="3"/>
        <v>18861</v>
      </c>
      <c r="W8" s="15">
        <f t="shared" si="3"/>
        <v>18441</v>
      </c>
      <c r="X8" s="15">
        <f t="shared" si="3"/>
        <v>18441</v>
      </c>
      <c r="Y8" s="15">
        <f t="shared" si="3"/>
        <v>18051</v>
      </c>
      <c r="Z8" s="15">
        <f t="shared" si="3"/>
        <v>17831</v>
      </c>
      <c r="AA8" s="15">
        <f t="shared" si="3"/>
        <v>17831</v>
      </c>
      <c r="AB8" s="15">
        <f t="shared" si="3"/>
        <v>16781</v>
      </c>
      <c r="AC8" s="15">
        <f t="shared" si="3"/>
        <v>12864</v>
      </c>
      <c r="AD8" s="15">
        <f t="shared" si="3"/>
        <v>12864</v>
      </c>
      <c r="AE8" s="15">
        <f t="shared" si="3"/>
        <v>10726.25</v>
      </c>
      <c r="AF8" s="15">
        <f t="shared" si="3"/>
        <v>8956.25</v>
      </c>
      <c r="AG8" s="16">
        <f t="shared" si="3"/>
        <v>5526.25</v>
      </c>
      <c r="AH8" s="17">
        <f>C8</f>
        <v>4000</v>
      </c>
      <c r="AI8" s="18"/>
    </row>
    <row r="9" spans="1:35" ht="17.25">
      <c r="A9" s="12"/>
      <c r="B9" s="31" t="s">
        <v>12</v>
      </c>
      <c r="C9" s="32">
        <v>60000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60000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64000</v>
      </c>
      <c r="D11" s="45">
        <f t="shared" si="4"/>
        <v>60470</v>
      </c>
      <c r="E11" s="45">
        <f t="shared" si="4"/>
        <v>60270</v>
      </c>
      <c r="F11" s="45">
        <f t="shared" si="4"/>
        <v>56071</v>
      </c>
      <c r="G11" s="45">
        <f t="shared" si="4"/>
        <v>55346</v>
      </c>
      <c r="H11" s="45">
        <f t="shared" si="4"/>
        <v>52616</v>
      </c>
      <c r="I11" s="45">
        <f t="shared" si="4"/>
        <v>47167</v>
      </c>
      <c r="J11" s="45">
        <f t="shared" si="4"/>
        <v>47068</v>
      </c>
      <c r="K11" s="45">
        <f t="shared" si="4"/>
        <v>47068</v>
      </c>
      <c r="L11" s="45">
        <f t="shared" si="4"/>
        <v>47068</v>
      </c>
      <c r="M11" s="45">
        <f t="shared" si="4"/>
        <v>41885</v>
      </c>
      <c r="N11" s="45">
        <f t="shared" si="4"/>
        <v>41111</v>
      </c>
      <c r="O11" s="45">
        <f t="shared" si="4"/>
        <v>40571</v>
      </c>
      <c r="P11" s="45">
        <f t="shared" si="4"/>
        <v>39371</v>
      </c>
      <c r="Q11" s="45">
        <f t="shared" si="4"/>
        <v>39111</v>
      </c>
      <c r="R11" s="45">
        <f t="shared" si="4"/>
        <v>24081</v>
      </c>
      <c r="S11" s="45">
        <f t="shared" si="4"/>
        <v>24081</v>
      </c>
      <c r="T11" s="45">
        <f t="shared" si="4"/>
        <v>23861</v>
      </c>
      <c r="U11" s="45">
        <f t="shared" si="4"/>
        <v>23861</v>
      </c>
      <c r="V11" s="45">
        <f t="shared" si="4"/>
        <v>18861</v>
      </c>
      <c r="W11" s="45">
        <f t="shared" si="4"/>
        <v>18441</v>
      </c>
      <c r="X11" s="45">
        <f t="shared" si="4"/>
        <v>18441</v>
      </c>
      <c r="Y11" s="45">
        <f t="shared" si="4"/>
        <v>18051</v>
      </c>
      <c r="Z11" s="45">
        <f t="shared" si="4"/>
        <v>17831</v>
      </c>
      <c r="AA11" s="45">
        <f t="shared" si="4"/>
        <v>17831</v>
      </c>
      <c r="AB11" s="45">
        <f t="shared" si="4"/>
        <v>16781</v>
      </c>
      <c r="AC11" s="45">
        <f t="shared" si="4"/>
        <v>12864</v>
      </c>
      <c r="AD11" s="45">
        <f t="shared" si="4"/>
        <v>12864</v>
      </c>
      <c r="AE11" s="45">
        <f t="shared" si="4"/>
        <v>10726.25</v>
      </c>
      <c r="AF11" s="45">
        <f t="shared" si="4"/>
        <v>8956.25</v>
      </c>
      <c r="AG11" s="46">
        <f t="shared" si="4"/>
        <v>5526.25</v>
      </c>
      <c r="AH11" s="47">
        <f t="shared" si="4"/>
        <v>64000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>
        <f>215+310</f>
        <v>525</v>
      </c>
      <c r="F13" s="15">
        <v>525</v>
      </c>
      <c r="G13" s="15"/>
      <c r="H13" s="15"/>
      <c r="I13" s="15">
        <v>99</v>
      </c>
      <c r="J13" s="15"/>
      <c r="K13" s="15"/>
      <c r="L13" s="15"/>
      <c r="M13" s="15">
        <v>774</v>
      </c>
      <c r="N13" s="15"/>
      <c r="O13" s="15"/>
      <c r="P13" s="15"/>
      <c r="Q13" s="15">
        <v>9030</v>
      </c>
      <c r="R13" s="15"/>
      <c r="S13" s="15"/>
      <c r="T13" s="15"/>
      <c r="U13" s="15"/>
      <c r="V13" s="15">
        <v>420</v>
      </c>
      <c r="W13" s="15"/>
      <c r="X13" s="15">
        <v>390</v>
      </c>
      <c r="Y13" s="15"/>
      <c r="Z13" s="15"/>
      <c r="AA13" s="15">
        <v>1050</v>
      </c>
      <c r="AB13" s="15"/>
      <c r="AC13" s="15"/>
      <c r="AD13" s="15">
        <f>295*1.05</f>
        <v>309.75</v>
      </c>
      <c r="AE13" s="15">
        <v>840</v>
      </c>
      <c r="AF13" s="15">
        <v>2000</v>
      </c>
      <c r="AG13" s="16"/>
      <c r="AH13" s="17">
        <f t="shared" si="5"/>
        <v>15962.75</v>
      </c>
      <c r="AI13" s="18" t="s">
        <v>109</v>
      </c>
    </row>
    <row r="14" spans="1:35" ht="17.25">
      <c r="A14" s="12"/>
      <c r="B14" s="13" t="s">
        <v>110</v>
      </c>
      <c r="C14" s="14"/>
      <c r="D14" s="15"/>
      <c r="E14" s="15"/>
      <c r="F14" s="15" t="s">
        <v>14</v>
      </c>
      <c r="G14" s="15"/>
      <c r="H14" s="15"/>
      <c r="I14" s="15" t="s">
        <v>15</v>
      </c>
      <c r="J14" s="15"/>
      <c r="K14" s="15"/>
      <c r="L14" s="15"/>
      <c r="M14" s="15" t="s">
        <v>16</v>
      </c>
      <c r="N14" s="15"/>
      <c r="O14" s="15"/>
      <c r="P14" s="15"/>
      <c r="Q14" s="15" t="s">
        <v>17</v>
      </c>
      <c r="R14" s="15"/>
      <c r="S14" s="15"/>
      <c r="T14" s="15"/>
      <c r="U14" s="15"/>
      <c r="V14" s="15" t="s">
        <v>18</v>
      </c>
      <c r="W14" s="15"/>
      <c r="X14" s="15" t="s">
        <v>19</v>
      </c>
      <c r="Y14" s="15"/>
      <c r="Z14" s="15"/>
      <c r="AA14" s="15" t="s">
        <v>20</v>
      </c>
      <c r="AB14" s="15"/>
      <c r="AC14" s="15"/>
      <c r="AD14" s="15" t="s">
        <v>21</v>
      </c>
      <c r="AE14" s="15" t="s">
        <v>22</v>
      </c>
      <c r="AF14" s="15" t="s">
        <v>23</v>
      </c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 t="s">
        <v>24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 t="s">
        <v>25</v>
      </c>
      <c r="AE15" s="15"/>
      <c r="AF15" s="15"/>
      <c r="AG15" s="16"/>
      <c r="AH15" s="17">
        <f t="shared" si="5"/>
        <v>0</v>
      </c>
      <c r="AI15" s="18" t="s">
        <v>26</v>
      </c>
    </row>
    <row r="16" spans="1:35" ht="17.25">
      <c r="A16" s="12"/>
      <c r="B16" s="13" t="s">
        <v>112</v>
      </c>
      <c r="C16" s="14">
        <v>3330</v>
      </c>
      <c r="D16" s="15"/>
      <c r="E16" s="15"/>
      <c r="F16" s="15"/>
      <c r="G16" s="15"/>
      <c r="H16" s="15">
        <v>3600</v>
      </c>
      <c r="I16" s="15"/>
      <c r="J16" s="15"/>
      <c r="K16" s="15"/>
      <c r="L16" s="15"/>
      <c r="M16" s="15"/>
      <c r="N16" s="15"/>
      <c r="O16" s="15"/>
      <c r="P16" s="15">
        <v>260</v>
      </c>
      <c r="Q16" s="15"/>
      <c r="R16" s="15"/>
      <c r="S16" s="15">
        <v>220</v>
      </c>
      <c r="T16" s="15"/>
      <c r="U16" s="15"/>
      <c r="V16" s="15"/>
      <c r="W16" s="15"/>
      <c r="X16" s="15"/>
      <c r="Y16" s="15">
        <v>220</v>
      </c>
      <c r="Z16" s="15"/>
      <c r="AA16" s="15"/>
      <c r="AB16" s="15"/>
      <c r="AC16" s="15"/>
      <c r="AD16" s="15">
        <v>1028</v>
      </c>
      <c r="AE16" s="15">
        <v>930</v>
      </c>
      <c r="AF16" s="15"/>
      <c r="AG16" s="16"/>
      <c r="AH16" s="17">
        <f t="shared" si="5"/>
        <v>9588</v>
      </c>
      <c r="AI16" s="18" t="s">
        <v>27</v>
      </c>
    </row>
    <row r="17" spans="1:35" ht="17.25">
      <c r="A17" s="12"/>
      <c r="B17" s="13" t="s">
        <v>113</v>
      </c>
      <c r="C17" s="14" t="s">
        <v>28</v>
      </c>
      <c r="D17" s="15">
        <v>200</v>
      </c>
      <c r="E17" s="15">
        <f>997+2677</f>
        <v>3674</v>
      </c>
      <c r="F17" s="15"/>
      <c r="G17" s="15">
        <v>2730</v>
      </c>
      <c r="H17" s="15">
        <v>1449</v>
      </c>
      <c r="I17" s="15"/>
      <c r="J17" s="15"/>
      <c r="K17" s="15"/>
      <c r="L17" s="15">
        <v>500</v>
      </c>
      <c r="M17" s="15"/>
      <c r="N17" s="15">
        <v>540</v>
      </c>
      <c r="O17" s="15"/>
      <c r="P17" s="15" t="s">
        <v>29</v>
      </c>
      <c r="Q17" s="15"/>
      <c r="R17" s="15"/>
      <c r="S17" s="15" t="s">
        <v>29</v>
      </c>
      <c r="T17" s="15"/>
      <c r="U17" s="15"/>
      <c r="V17" s="15"/>
      <c r="W17" s="15"/>
      <c r="X17" s="15"/>
      <c r="Y17" s="15" t="s">
        <v>29</v>
      </c>
      <c r="Z17" s="15"/>
      <c r="AA17" s="15"/>
      <c r="AB17" s="15"/>
      <c r="AC17" s="15"/>
      <c r="AD17" s="15">
        <v>800</v>
      </c>
      <c r="AE17" s="15" t="s">
        <v>28</v>
      </c>
      <c r="AF17" s="15">
        <v>980</v>
      </c>
      <c r="AG17" s="16"/>
      <c r="AH17" s="17">
        <f t="shared" si="5"/>
        <v>10873</v>
      </c>
      <c r="AI17" s="18" t="s">
        <v>30</v>
      </c>
    </row>
    <row r="18" spans="1:35" ht="17.25">
      <c r="A18" s="12"/>
      <c r="B18" s="13" t="s">
        <v>114</v>
      </c>
      <c r="C18" s="14"/>
      <c r="D18" s="15" t="s">
        <v>31</v>
      </c>
      <c r="E18" s="15" t="s">
        <v>32</v>
      </c>
      <c r="F18" s="15">
        <v>200</v>
      </c>
      <c r="G18" s="15" t="s">
        <v>115</v>
      </c>
      <c r="H18" s="15" t="s">
        <v>33</v>
      </c>
      <c r="I18" s="15"/>
      <c r="J18" s="15"/>
      <c r="K18" s="15"/>
      <c r="L18" s="15" t="s">
        <v>33</v>
      </c>
      <c r="M18" s="15"/>
      <c r="N18" s="15" t="s">
        <v>116</v>
      </c>
      <c r="O18" s="15">
        <v>1200</v>
      </c>
      <c r="P18" s="15"/>
      <c r="Q18" s="15">
        <v>6000</v>
      </c>
      <c r="R18" s="15"/>
      <c r="S18" s="15"/>
      <c r="T18" s="15"/>
      <c r="U18" s="15">
        <v>5000</v>
      </c>
      <c r="V18" s="15"/>
      <c r="W18" s="15"/>
      <c r="X18" s="15"/>
      <c r="Y18" s="15"/>
      <c r="Z18" s="15"/>
      <c r="AA18" s="15"/>
      <c r="AB18" s="15"/>
      <c r="AC18" s="15"/>
      <c r="AD18" s="15" t="s">
        <v>34</v>
      </c>
      <c r="AE18" s="15"/>
      <c r="AF18" s="15" t="s">
        <v>35</v>
      </c>
      <c r="AG18" s="16"/>
      <c r="AH18" s="17">
        <f t="shared" si="5"/>
        <v>12400</v>
      </c>
      <c r="AI18" s="18" t="s">
        <v>117</v>
      </c>
    </row>
    <row r="19" spans="1:35" ht="17.25">
      <c r="A19" s="12"/>
      <c r="B19" s="13" t="s">
        <v>118</v>
      </c>
      <c r="C19" s="14">
        <v>200</v>
      </c>
      <c r="D19" s="15"/>
      <c r="E19" s="15"/>
      <c r="F19" s="15" t="s">
        <v>36</v>
      </c>
      <c r="G19" s="15"/>
      <c r="H19" s="15"/>
      <c r="I19" s="15"/>
      <c r="J19" s="15"/>
      <c r="K19" s="15"/>
      <c r="L19" s="15">
        <v>4683</v>
      </c>
      <c r="M19" s="15"/>
      <c r="N19" s="15"/>
      <c r="O19" s="15" t="s">
        <v>37</v>
      </c>
      <c r="P19" s="15"/>
      <c r="Q19" s="15" t="s">
        <v>119</v>
      </c>
      <c r="R19" s="15"/>
      <c r="S19" s="15"/>
      <c r="T19" s="15"/>
      <c r="U19" s="15" t="s">
        <v>38</v>
      </c>
      <c r="V19" s="15"/>
      <c r="W19" s="15"/>
      <c r="X19" s="15"/>
      <c r="Y19" s="15"/>
      <c r="Z19" s="15"/>
      <c r="AA19" s="15"/>
      <c r="AB19" s="15">
        <v>3917</v>
      </c>
      <c r="AC19" s="15"/>
      <c r="AD19" s="15"/>
      <c r="AE19" s="15"/>
      <c r="AF19" s="15"/>
      <c r="AG19" s="16"/>
      <c r="AH19" s="17">
        <f t="shared" si="5"/>
        <v>8800</v>
      </c>
      <c r="AI19" s="18" t="s">
        <v>39</v>
      </c>
    </row>
    <row r="20" spans="1:35" ht="17.25">
      <c r="A20" s="12"/>
      <c r="B20" s="13" t="s">
        <v>120</v>
      </c>
      <c r="C20" s="14" t="s">
        <v>121</v>
      </c>
      <c r="D20" s="15"/>
      <c r="E20" s="15"/>
      <c r="F20" s="15"/>
      <c r="G20" s="15"/>
      <c r="H20" s="15"/>
      <c r="I20" s="15"/>
      <c r="J20" s="15"/>
      <c r="K20" s="15"/>
      <c r="L20" s="15" t="s">
        <v>40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 t="s">
        <v>40</v>
      </c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>
        <v>400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>
        <v>450</v>
      </c>
      <c r="AG21" s="16"/>
      <c r="AH21" s="17">
        <f t="shared" si="5"/>
        <v>850</v>
      </c>
      <c r="AI21" s="18" t="s">
        <v>41</v>
      </c>
    </row>
    <row r="22" spans="1:35" ht="17.25">
      <c r="A22" s="12"/>
      <c r="B22" s="49" t="s">
        <v>11</v>
      </c>
      <c r="C22" s="44">
        <f aca="true" t="shared" si="6" ref="C22:AF22">SUM(C12:C21)</f>
        <v>3530</v>
      </c>
      <c r="D22" s="45">
        <f t="shared" si="6"/>
        <v>200</v>
      </c>
      <c r="E22" s="45">
        <f t="shared" si="6"/>
        <v>4199</v>
      </c>
      <c r="F22" s="45">
        <f t="shared" si="6"/>
        <v>725</v>
      </c>
      <c r="G22" s="45">
        <f t="shared" si="6"/>
        <v>2730</v>
      </c>
      <c r="H22" s="45">
        <f t="shared" si="6"/>
        <v>5449</v>
      </c>
      <c r="I22" s="45">
        <f t="shared" si="6"/>
        <v>99</v>
      </c>
      <c r="J22" s="45">
        <f t="shared" si="6"/>
        <v>0</v>
      </c>
      <c r="K22" s="45">
        <f t="shared" si="6"/>
        <v>0</v>
      </c>
      <c r="L22" s="45">
        <f t="shared" si="6"/>
        <v>5183</v>
      </c>
      <c r="M22" s="45">
        <f t="shared" si="6"/>
        <v>774</v>
      </c>
      <c r="N22" s="45">
        <f t="shared" si="6"/>
        <v>540</v>
      </c>
      <c r="O22" s="45">
        <f t="shared" si="6"/>
        <v>1200</v>
      </c>
      <c r="P22" s="45">
        <f t="shared" si="6"/>
        <v>260</v>
      </c>
      <c r="Q22" s="45">
        <f t="shared" si="6"/>
        <v>15030</v>
      </c>
      <c r="R22" s="45">
        <f t="shared" si="6"/>
        <v>0</v>
      </c>
      <c r="S22" s="45">
        <f t="shared" si="6"/>
        <v>220</v>
      </c>
      <c r="T22" s="45">
        <f t="shared" si="6"/>
        <v>0</v>
      </c>
      <c r="U22" s="45">
        <f t="shared" si="6"/>
        <v>5000</v>
      </c>
      <c r="V22" s="45">
        <f t="shared" si="6"/>
        <v>420</v>
      </c>
      <c r="W22" s="45">
        <f t="shared" si="6"/>
        <v>0</v>
      </c>
      <c r="X22" s="45">
        <f t="shared" si="6"/>
        <v>390</v>
      </c>
      <c r="Y22" s="45">
        <f t="shared" si="6"/>
        <v>220</v>
      </c>
      <c r="Z22" s="45">
        <f t="shared" si="6"/>
        <v>0</v>
      </c>
      <c r="AA22" s="45">
        <f t="shared" si="6"/>
        <v>1050</v>
      </c>
      <c r="AB22" s="45">
        <f t="shared" si="6"/>
        <v>3917</v>
      </c>
      <c r="AC22" s="45">
        <f t="shared" si="6"/>
        <v>0</v>
      </c>
      <c r="AD22" s="45">
        <f t="shared" si="6"/>
        <v>2137.75</v>
      </c>
      <c r="AE22" s="45">
        <f t="shared" si="6"/>
        <v>1770</v>
      </c>
      <c r="AF22" s="45">
        <f t="shared" si="6"/>
        <v>3430</v>
      </c>
      <c r="AG22" s="46"/>
      <c r="AH22" s="47">
        <f>SUM(AH12:AH21)</f>
        <v>58473.75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60470</v>
      </c>
      <c r="D23" s="52">
        <f t="shared" si="7"/>
        <v>60270</v>
      </c>
      <c r="E23" s="52">
        <f t="shared" si="7"/>
        <v>56071</v>
      </c>
      <c r="F23" s="52">
        <f t="shared" si="7"/>
        <v>55346</v>
      </c>
      <c r="G23" s="52">
        <f t="shared" si="7"/>
        <v>52616</v>
      </c>
      <c r="H23" s="52">
        <f t="shared" si="7"/>
        <v>47167</v>
      </c>
      <c r="I23" s="52">
        <f t="shared" si="7"/>
        <v>47068</v>
      </c>
      <c r="J23" s="52">
        <f t="shared" si="7"/>
        <v>47068</v>
      </c>
      <c r="K23" s="52">
        <f t="shared" si="7"/>
        <v>47068</v>
      </c>
      <c r="L23" s="52">
        <f t="shared" si="7"/>
        <v>41885</v>
      </c>
      <c r="M23" s="52">
        <f t="shared" si="7"/>
        <v>41111</v>
      </c>
      <c r="N23" s="52">
        <f t="shared" si="7"/>
        <v>40571</v>
      </c>
      <c r="O23" s="52">
        <f t="shared" si="7"/>
        <v>39371</v>
      </c>
      <c r="P23" s="52">
        <f t="shared" si="7"/>
        <v>39111</v>
      </c>
      <c r="Q23" s="52">
        <f t="shared" si="7"/>
        <v>24081</v>
      </c>
      <c r="R23" s="52">
        <f t="shared" si="7"/>
        <v>24081</v>
      </c>
      <c r="S23" s="52">
        <f t="shared" si="7"/>
        <v>23861</v>
      </c>
      <c r="T23" s="52">
        <f t="shared" si="7"/>
        <v>23861</v>
      </c>
      <c r="U23" s="52">
        <f t="shared" si="7"/>
        <v>18861</v>
      </c>
      <c r="V23" s="52">
        <f t="shared" si="7"/>
        <v>18441</v>
      </c>
      <c r="W23" s="52">
        <f t="shared" si="7"/>
        <v>18441</v>
      </c>
      <c r="X23" s="52">
        <f t="shared" si="7"/>
        <v>18051</v>
      </c>
      <c r="Y23" s="52">
        <f t="shared" si="7"/>
        <v>17831</v>
      </c>
      <c r="Z23" s="52">
        <f t="shared" si="7"/>
        <v>17831</v>
      </c>
      <c r="AA23" s="52">
        <f t="shared" si="7"/>
        <v>16781</v>
      </c>
      <c r="AB23" s="52">
        <f t="shared" si="7"/>
        <v>12864</v>
      </c>
      <c r="AC23" s="52">
        <f t="shared" si="7"/>
        <v>12864</v>
      </c>
      <c r="AD23" s="52">
        <f t="shared" si="7"/>
        <v>10726.25</v>
      </c>
      <c r="AE23" s="52">
        <f t="shared" si="7"/>
        <v>8956.25</v>
      </c>
      <c r="AF23" s="52">
        <f t="shared" si="7"/>
        <v>5526.25</v>
      </c>
      <c r="AG23" s="53">
        <f t="shared" si="7"/>
        <v>5526.25</v>
      </c>
      <c r="AH23" s="3">
        <f t="shared" si="7"/>
        <v>5526.25</v>
      </c>
      <c r="AI23" s="30"/>
    </row>
    <row r="24" spans="1:35" ht="17.25">
      <c r="A24" s="12"/>
      <c r="B24" s="13" t="s">
        <v>105</v>
      </c>
      <c r="C24" s="14">
        <v>6280</v>
      </c>
      <c r="D24" s="15">
        <f aca="true" t="shared" si="8" ref="D24:AG24">C39</f>
        <v>103034</v>
      </c>
      <c r="E24" s="15">
        <f t="shared" si="8"/>
        <v>103034</v>
      </c>
      <c r="F24" s="15">
        <f t="shared" si="8"/>
        <v>100795</v>
      </c>
      <c r="G24" s="15">
        <f t="shared" si="8"/>
        <v>97461</v>
      </c>
      <c r="H24" s="15">
        <f t="shared" si="8"/>
        <v>87106</v>
      </c>
      <c r="I24" s="15">
        <f t="shared" si="8"/>
        <v>80581</v>
      </c>
      <c r="J24" s="15">
        <f t="shared" si="8"/>
        <v>72365</v>
      </c>
      <c r="K24" s="15">
        <f t="shared" si="8"/>
        <v>71500</v>
      </c>
      <c r="L24" s="15">
        <f t="shared" si="8"/>
        <v>71500</v>
      </c>
      <c r="M24" s="15">
        <f t="shared" si="8"/>
        <v>66753</v>
      </c>
      <c r="N24" s="15">
        <f t="shared" si="8"/>
        <v>60282</v>
      </c>
      <c r="O24" s="15">
        <f t="shared" si="8"/>
        <v>59006</v>
      </c>
      <c r="P24" s="15">
        <f t="shared" si="8"/>
        <v>59006</v>
      </c>
      <c r="Q24" s="15">
        <f t="shared" si="8"/>
        <v>57178</v>
      </c>
      <c r="R24" s="15">
        <f t="shared" si="8"/>
        <v>55017</v>
      </c>
      <c r="S24" s="15">
        <f t="shared" si="8"/>
        <v>49580</v>
      </c>
      <c r="T24" s="15">
        <f t="shared" si="8"/>
        <v>46266</v>
      </c>
      <c r="U24" s="15">
        <f t="shared" si="8"/>
        <v>44572</v>
      </c>
      <c r="V24" s="15">
        <f t="shared" si="8"/>
        <v>44572</v>
      </c>
      <c r="W24" s="15">
        <f t="shared" si="8"/>
        <v>38298</v>
      </c>
      <c r="X24" s="15">
        <f t="shared" si="8"/>
        <v>36033</v>
      </c>
      <c r="Y24" s="15">
        <f t="shared" si="8"/>
        <v>31114</v>
      </c>
      <c r="Z24" s="15">
        <f t="shared" si="8"/>
        <v>23355</v>
      </c>
      <c r="AA24" s="15">
        <f t="shared" si="8"/>
        <v>23355</v>
      </c>
      <c r="AB24" s="15">
        <f t="shared" si="8"/>
        <v>22346</v>
      </c>
      <c r="AC24" s="15">
        <f t="shared" si="8"/>
        <v>18831</v>
      </c>
      <c r="AD24" s="15">
        <f t="shared" si="8"/>
        <v>16349</v>
      </c>
      <c r="AE24" s="15">
        <f t="shared" si="8"/>
        <v>10135</v>
      </c>
      <c r="AF24" s="15">
        <f t="shared" si="8"/>
        <v>8130</v>
      </c>
      <c r="AG24" s="16">
        <f t="shared" si="8"/>
        <v>6870</v>
      </c>
      <c r="AH24" s="17">
        <f>C24</f>
        <v>6280</v>
      </c>
      <c r="AI24" s="18"/>
    </row>
    <row r="25" spans="1:35" ht="17.25">
      <c r="A25" s="12"/>
      <c r="B25" s="31" t="s">
        <v>12</v>
      </c>
      <c r="C25" s="32">
        <v>100000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100000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106280</v>
      </c>
      <c r="D27" s="45">
        <f t="shared" si="9"/>
        <v>103034</v>
      </c>
      <c r="E27" s="45">
        <f t="shared" si="9"/>
        <v>103034</v>
      </c>
      <c r="F27" s="45">
        <f t="shared" si="9"/>
        <v>100795</v>
      </c>
      <c r="G27" s="45">
        <f t="shared" si="9"/>
        <v>97461</v>
      </c>
      <c r="H27" s="45">
        <f t="shared" si="9"/>
        <v>87106</v>
      </c>
      <c r="I27" s="45">
        <f t="shared" si="9"/>
        <v>80581</v>
      </c>
      <c r="J27" s="45">
        <f t="shared" si="9"/>
        <v>72365</v>
      </c>
      <c r="K27" s="45">
        <f t="shared" si="9"/>
        <v>71500</v>
      </c>
      <c r="L27" s="45">
        <f t="shared" si="9"/>
        <v>71500</v>
      </c>
      <c r="M27" s="45">
        <f t="shared" si="9"/>
        <v>66753</v>
      </c>
      <c r="N27" s="45">
        <f t="shared" si="9"/>
        <v>60282</v>
      </c>
      <c r="O27" s="45">
        <f t="shared" si="9"/>
        <v>59006</v>
      </c>
      <c r="P27" s="45">
        <f t="shared" si="9"/>
        <v>59006</v>
      </c>
      <c r="Q27" s="45">
        <f t="shared" si="9"/>
        <v>57178</v>
      </c>
      <c r="R27" s="45">
        <f t="shared" si="9"/>
        <v>55017</v>
      </c>
      <c r="S27" s="45">
        <f t="shared" si="9"/>
        <v>49580</v>
      </c>
      <c r="T27" s="45">
        <f t="shared" si="9"/>
        <v>46266</v>
      </c>
      <c r="U27" s="45">
        <f t="shared" si="9"/>
        <v>44572</v>
      </c>
      <c r="V27" s="45">
        <f t="shared" si="9"/>
        <v>44572</v>
      </c>
      <c r="W27" s="45">
        <f t="shared" si="9"/>
        <v>38298</v>
      </c>
      <c r="X27" s="45">
        <f t="shared" si="9"/>
        <v>36033</v>
      </c>
      <c r="Y27" s="45">
        <f t="shared" si="9"/>
        <v>31114</v>
      </c>
      <c r="Z27" s="45">
        <f t="shared" si="9"/>
        <v>23355</v>
      </c>
      <c r="AA27" s="45">
        <f t="shared" si="9"/>
        <v>23355</v>
      </c>
      <c r="AB27" s="45">
        <f t="shared" si="9"/>
        <v>22346</v>
      </c>
      <c r="AC27" s="45">
        <f t="shared" si="9"/>
        <v>18831</v>
      </c>
      <c r="AD27" s="45">
        <f t="shared" si="9"/>
        <v>16349</v>
      </c>
      <c r="AE27" s="45">
        <f t="shared" si="9"/>
        <v>10135</v>
      </c>
      <c r="AF27" s="45">
        <f t="shared" si="9"/>
        <v>8130</v>
      </c>
      <c r="AG27" s="46">
        <f t="shared" si="9"/>
        <v>6870</v>
      </c>
      <c r="AH27" s="47">
        <f t="shared" si="9"/>
        <v>106280</v>
      </c>
      <c r="AI27" s="48"/>
    </row>
    <row r="28" spans="1:35" ht="17.25">
      <c r="A28" s="19" t="s">
        <v>42</v>
      </c>
      <c r="B28" s="13" t="s">
        <v>124</v>
      </c>
      <c r="C28" s="14">
        <f>2248+930</f>
        <v>3178</v>
      </c>
      <c r="D28" s="15"/>
      <c r="E28" s="15">
        <f>1352+197</f>
        <v>1549</v>
      </c>
      <c r="F28" s="15">
        <v>2599</v>
      </c>
      <c r="G28" s="15">
        <v>3316</v>
      </c>
      <c r="H28" s="15">
        <f>845+430</f>
        <v>1275</v>
      </c>
      <c r="I28" s="15">
        <f>92+1050+281</f>
        <v>1423</v>
      </c>
      <c r="J28" s="15">
        <f>147+820</f>
        <v>967</v>
      </c>
      <c r="K28" s="15"/>
      <c r="L28" s="15">
        <f>914+2019+809+525+480</f>
        <v>4747</v>
      </c>
      <c r="M28" s="15">
        <v>2903</v>
      </c>
      <c r="N28" s="15">
        <v>226</v>
      </c>
      <c r="O28" s="15"/>
      <c r="P28" s="15">
        <f>508+1320</f>
        <v>1828</v>
      </c>
      <c r="Q28" s="15">
        <v>1476</v>
      </c>
      <c r="R28" s="15">
        <f>1049+1029+1944</f>
        <v>4022</v>
      </c>
      <c r="S28" s="15">
        <f>80+1920+1104</f>
        <v>3104</v>
      </c>
      <c r="T28" s="15">
        <v>1290</v>
      </c>
      <c r="U28" s="15"/>
      <c r="V28" s="15">
        <f>105+2343+2251+1050</f>
        <v>5749</v>
      </c>
      <c r="W28" s="15">
        <f>667+460+210+483</f>
        <v>1820</v>
      </c>
      <c r="X28" s="15">
        <v>787</v>
      </c>
      <c r="Y28" s="15">
        <f>1344+792+898</f>
        <v>3034</v>
      </c>
      <c r="Z28" s="15"/>
      <c r="AA28" s="15">
        <f>900+109</f>
        <v>1009</v>
      </c>
      <c r="AB28" s="15">
        <f>943+1298+924</f>
        <v>3165</v>
      </c>
      <c r="AC28" s="15">
        <f>1573+300+266</f>
        <v>2139</v>
      </c>
      <c r="AD28" s="15">
        <v>154</v>
      </c>
      <c r="AE28" s="15">
        <v>2005</v>
      </c>
      <c r="AF28" s="15">
        <f>187+573</f>
        <v>760</v>
      </c>
      <c r="AG28" s="16">
        <f>1365+588</f>
        <v>1953</v>
      </c>
      <c r="AH28" s="17">
        <f aca="true" t="shared" si="10" ref="AH28:AH38">SUM(C28:AG28)</f>
        <v>56478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>
        <v>735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315</v>
      </c>
      <c r="R29" s="15">
        <v>105</v>
      </c>
      <c r="S29" s="15">
        <v>210</v>
      </c>
      <c r="T29" s="15"/>
      <c r="U29" s="15"/>
      <c r="V29" s="15">
        <v>525</v>
      </c>
      <c r="W29" s="15"/>
      <c r="X29" s="15">
        <v>100</v>
      </c>
      <c r="Y29" s="15"/>
      <c r="Z29" s="15"/>
      <c r="AA29" s="15"/>
      <c r="AB29" s="15"/>
      <c r="AC29" s="15">
        <f>210+133</f>
        <v>343</v>
      </c>
      <c r="AD29" s="15"/>
      <c r="AE29" s="15"/>
      <c r="AF29" s="15"/>
      <c r="AG29" s="16"/>
      <c r="AH29" s="17">
        <f t="shared" si="10"/>
        <v>2333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 t="s">
        <v>43</v>
      </c>
      <c r="G30" s="15">
        <v>4032</v>
      </c>
      <c r="H30" s="15"/>
      <c r="I30" s="15">
        <v>6793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>
        <v>4032</v>
      </c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14857</v>
      </c>
      <c r="AI30" s="18" t="s">
        <v>44</v>
      </c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 t="s">
        <v>45</v>
      </c>
      <c r="H31" s="15"/>
      <c r="I31" s="15" t="s">
        <v>46</v>
      </c>
      <c r="J31" s="15"/>
      <c r="K31" s="15"/>
      <c r="L31" s="15"/>
      <c r="M31" s="15"/>
      <c r="N31" s="15">
        <v>1050</v>
      </c>
      <c r="O31" s="15"/>
      <c r="P31" s="15"/>
      <c r="Q31" s="15"/>
      <c r="R31" s="15"/>
      <c r="S31" s="15"/>
      <c r="T31" s="15"/>
      <c r="U31" s="15"/>
      <c r="V31" s="15"/>
      <c r="W31" s="15"/>
      <c r="X31" s="15" t="s">
        <v>45</v>
      </c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1050</v>
      </c>
      <c r="AI31" s="18" t="s">
        <v>47</v>
      </c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>
        <v>5250</v>
      </c>
      <c r="I32" s="15"/>
      <c r="J32" s="15"/>
      <c r="K32" s="15"/>
      <c r="L32" s="15"/>
      <c r="M32" s="15"/>
      <c r="N32" s="15" t="s">
        <v>48</v>
      </c>
      <c r="O32" s="15"/>
      <c r="P32" s="15"/>
      <c r="Q32" s="15"/>
      <c r="R32" s="15">
        <v>910</v>
      </c>
      <c r="S32" s="15"/>
      <c r="T32" s="15"/>
      <c r="U32" s="15"/>
      <c r="V32" s="15"/>
      <c r="W32" s="15"/>
      <c r="X32" s="15"/>
      <c r="Y32" s="15">
        <f>1500+3225</f>
        <v>4725</v>
      </c>
      <c r="Z32" s="15"/>
      <c r="AA32" s="15"/>
      <c r="AB32" s="15"/>
      <c r="AC32" s="15"/>
      <c r="AD32" s="15">
        <v>6060</v>
      </c>
      <c r="AE32" s="15"/>
      <c r="AF32" s="15"/>
      <c r="AG32" s="16"/>
      <c r="AH32" s="17">
        <f t="shared" si="10"/>
        <v>16945</v>
      </c>
      <c r="AI32" s="18" t="s">
        <v>49</v>
      </c>
    </row>
    <row r="33" spans="1:35" ht="17.25">
      <c r="A33" s="12" t="s">
        <v>7</v>
      </c>
      <c r="B33" s="13" t="s">
        <v>129</v>
      </c>
      <c r="C33" s="14"/>
      <c r="D33" s="15"/>
      <c r="E33" s="15">
        <v>690</v>
      </c>
      <c r="F33" s="15"/>
      <c r="G33" s="15">
        <v>3007</v>
      </c>
      <c r="H33" s="15" t="s">
        <v>50</v>
      </c>
      <c r="I33" s="15"/>
      <c r="J33" s="15"/>
      <c r="K33" s="15"/>
      <c r="L33" s="15"/>
      <c r="M33" s="15">
        <v>3568</v>
      </c>
      <c r="N33" s="15"/>
      <c r="O33" s="15"/>
      <c r="P33" s="15"/>
      <c r="Q33" s="15"/>
      <c r="R33" s="15" t="s">
        <v>51</v>
      </c>
      <c r="S33" s="15"/>
      <c r="T33" s="15"/>
      <c r="U33" s="15"/>
      <c r="V33" s="15"/>
      <c r="W33" s="15"/>
      <c r="X33" s="15"/>
      <c r="Y33" s="15" t="s">
        <v>52</v>
      </c>
      <c r="Z33" s="15"/>
      <c r="AA33" s="15"/>
      <c r="AB33" s="15"/>
      <c r="AC33" s="15"/>
      <c r="AD33" s="15" t="s">
        <v>53</v>
      </c>
      <c r="AE33" s="15"/>
      <c r="AF33" s="15"/>
      <c r="AG33" s="16"/>
      <c r="AH33" s="17">
        <f t="shared" si="10"/>
        <v>7265</v>
      </c>
      <c r="AI33" s="18" t="s">
        <v>54</v>
      </c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 t="s">
        <v>55</v>
      </c>
      <c r="H34" s="15"/>
      <c r="I34" s="15"/>
      <c r="J34" s="15"/>
      <c r="K34" s="15"/>
      <c r="L34" s="15"/>
      <c r="M34" s="15" t="s">
        <v>55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>
        <v>500</v>
      </c>
      <c r="AG34" s="16">
        <v>1000</v>
      </c>
      <c r="AH34" s="17">
        <f t="shared" si="10"/>
        <v>1500</v>
      </c>
      <c r="AI34" s="18" t="s">
        <v>56</v>
      </c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>70+300</f>
        <v>370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 t="s">
        <v>57</v>
      </c>
      <c r="AG35" s="16" t="s">
        <v>58</v>
      </c>
      <c r="AH35" s="17">
        <f t="shared" si="10"/>
        <v>370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>
        <v>68</v>
      </c>
      <c r="D37" s="15"/>
      <c r="E37" s="15"/>
      <c r="F37" s="15"/>
      <c r="G37" s="15"/>
      <c r="H37" s="15"/>
      <c r="I37" s="15"/>
      <c r="J37" s="15">
        <v>-102</v>
      </c>
      <c r="K37" s="15"/>
      <c r="L37" s="15"/>
      <c r="M37" s="15"/>
      <c r="N37" s="15"/>
      <c r="O37" s="15"/>
      <c r="P37" s="15"/>
      <c r="Q37" s="15"/>
      <c r="R37" s="15">
        <f>3000-252-404-1944</f>
        <v>400</v>
      </c>
      <c r="S37" s="15"/>
      <c r="T37" s="15">
        <v>404</v>
      </c>
      <c r="U37" s="15"/>
      <c r="V37" s="15"/>
      <c r="W37" s="15">
        <v>445</v>
      </c>
      <c r="X37" s="15"/>
      <c r="Y37" s="15"/>
      <c r="Z37" s="15"/>
      <c r="AA37" s="15"/>
      <c r="AB37" s="15">
        <v>350</v>
      </c>
      <c r="AC37" s="15"/>
      <c r="AD37" s="15"/>
      <c r="AE37" s="15"/>
      <c r="AF37" s="15"/>
      <c r="AG37" s="16">
        <v>566</v>
      </c>
      <c r="AH37" s="17">
        <f t="shared" si="10"/>
        <v>2131</v>
      </c>
      <c r="AI37" s="18" t="s">
        <v>41</v>
      </c>
    </row>
    <row r="38" spans="1:35" ht="17.25">
      <c r="A38" s="12"/>
      <c r="B38" s="49" t="s">
        <v>11</v>
      </c>
      <c r="C38" s="44">
        <f aca="true" t="shared" si="11" ref="C38:AG38">SUM(C28:C37)</f>
        <v>3246</v>
      </c>
      <c r="D38" s="45">
        <f t="shared" si="11"/>
        <v>0</v>
      </c>
      <c r="E38" s="45">
        <f t="shared" si="11"/>
        <v>2239</v>
      </c>
      <c r="F38" s="45">
        <f t="shared" si="11"/>
        <v>3334</v>
      </c>
      <c r="G38" s="45">
        <f t="shared" si="11"/>
        <v>10355</v>
      </c>
      <c r="H38" s="45">
        <f t="shared" si="11"/>
        <v>6525</v>
      </c>
      <c r="I38" s="45">
        <f t="shared" si="11"/>
        <v>8216</v>
      </c>
      <c r="J38" s="45">
        <f t="shared" si="11"/>
        <v>865</v>
      </c>
      <c r="K38" s="45">
        <f t="shared" si="11"/>
        <v>0</v>
      </c>
      <c r="L38" s="45">
        <f t="shared" si="11"/>
        <v>4747</v>
      </c>
      <c r="M38" s="45">
        <f t="shared" si="11"/>
        <v>6471</v>
      </c>
      <c r="N38" s="45">
        <f t="shared" si="11"/>
        <v>1276</v>
      </c>
      <c r="O38" s="45">
        <f t="shared" si="11"/>
        <v>0</v>
      </c>
      <c r="P38" s="45">
        <f t="shared" si="11"/>
        <v>1828</v>
      </c>
      <c r="Q38" s="45">
        <f t="shared" si="11"/>
        <v>2161</v>
      </c>
      <c r="R38" s="45">
        <f t="shared" si="11"/>
        <v>5437</v>
      </c>
      <c r="S38" s="45">
        <f t="shared" si="11"/>
        <v>3314</v>
      </c>
      <c r="T38" s="45">
        <f t="shared" si="11"/>
        <v>1694</v>
      </c>
      <c r="U38" s="45">
        <f t="shared" si="11"/>
        <v>0</v>
      </c>
      <c r="V38" s="45">
        <f t="shared" si="11"/>
        <v>6274</v>
      </c>
      <c r="W38" s="45">
        <f t="shared" si="11"/>
        <v>2265</v>
      </c>
      <c r="X38" s="45">
        <f t="shared" si="11"/>
        <v>4919</v>
      </c>
      <c r="Y38" s="45">
        <f t="shared" si="11"/>
        <v>7759</v>
      </c>
      <c r="Z38" s="45">
        <f t="shared" si="11"/>
        <v>0</v>
      </c>
      <c r="AA38" s="45">
        <f t="shared" si="11"/>
        <v>1009</v>
      </c>
      <c r="AB38" s="45">
        <f t="shared" si="11"/>
        <v>3515</v>
      </c>
      <c r="AC38" s="45">
        <f t="shared" si="11"/>
        <v>2482</v>
      </c>
      <c r="AD38" s="45">
        <f t="shared" si="11"/>
        <v>6214</v>
      </c>
      <c r="AE38" s="45">
        <f t="shared" si="11"/>
        <v>2005</v>
      </c>
      <c r="AF38" s="45">
        <f t="shared" si="11"/>
        <v>1260</v>
      </c>
      <c r="AG38" s="46">
        <f t="shared" si="11"/>
        <v>3519</v>
      </c>
      <c r="AH38" s="47">
        <f t="shared" si="10"/>
        <v>102929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103034</v>
      </c>
      <c r="D39" s="52">
        <f t="shared" si="12"/>
        <v>103034</v>
      </c>
      <c r="E39" s="52">
        <f t="shared" si="12"/>
        <v>100795</v>
      </c>
      <c r="F39" s="52">
        <f t="shared" si="12"/>
        <v>97461</v>
      </c>
      <c r="G39" s="52">
        <f t="shared" si="12"/>
        <v>87106</v>
      </c>
      <c r="H39" s="52">
        <f t="shared" si="12"/>
        <v>80581</v>
      </c>
      <c r="I39" s="52">
        <f t="shared" si="12"/>
        <v>72365</v>
      </c>
      <c r="J39" s="52">
        <f t="shared" si="12"/>
        <v>71500</v>
      </c>
      <c r="K39" s="52">
        <f t="shared" si="12"/>
        <v>71500</v>
      </c>
      <c r="L39" s="52">
        <f t="shared" si="12"/>
        <v>66753</v>
      </c>
      <c r="M39" s="52">
        <f t="shared" si="12"/>
        <v>60282</v>
      </c>
      <c r="N39" s="52">
        <f t="shared" si="12"/>
        <v>59006</v>
      </c>
      <c r="O39" s="52">
        <f t="shared" si="12"/>
        <v>59006</v>
      </c>
      <c r="P39" s="52">
        <f t="shared" si="12"/>
        <v>57178</v>
      </c>
      <c r="Q39" s="52">
        <f t="shared" si="12"/>
        <v>55017</v>
      </c>
      <c r="R39" s="52">
        <f t="shared" si="12"/>
        <v>49580</v>
      </c>
      <c r="S39" s="52">
        <f t="shared" si="12"/>
        <v>46266</v>
      </c>
      <c r="T39" s="52">
        <f t="shared" si="12"/>
        <v>44572</v>
      </c>
      <c r="U39" s="52">
        <f t="shared" si="12"/>
        <v>44572</v>
      </c>
      <c r="V39" s="52">
        <f t="shared" si="12"/>
        <v>38298</v>
      </c>
      <c r="W39" s="52">
        <f t="shared" si="12"/>
        <v>36033</v>
      </c>
      <c r="X39" s="52">
        <f t="shared" si="12"/>
        <v>31114</v>
      </c>
      <c r="Y39" s="52">
        <f t="shared" si="12"/>
        <v>23355</v>
      </c>
      <c r="Z39" s="52">
        <f t="shared" si="12"/>
        <v>23355</v>
      </c>
      <c r="AA39" s="52">
        <f t="shared" si="12"/>
        <v>22346</v>
      </c>
      <c r="AB39" s="52">
        <f t="shared" si="12"/>
        <v>18831</v>
      </c>
      <c r="AC39" s="52">
        <f t="shared" si="12"/>
        <v>16349</v>
      </c>
      <c r="AD39" s="52">
        <f t="shared" si="12"/>
        <v>10135</v>
      </c>
      <c r="AE39" s="52">
        <f t="shared" si="12"/>
        <v>8130</v>
      </c>
      <c r="AF39" s="52">
        <f t="shared" si="12"/>
        <v>6870</v>
      </c>
      <c r="AG39" s="53">
        <f t="shared" si="12"/>
        <v>3351</v>
      </c>
      <c r="AH39" s="3">
        <f t="shared" si="12"/>
        <v>3351</v>
      </c>
      <c r="AI39" s="30"/>
    </row>
    <row r="40" spans="1:35" ht="17.25">
      <c r="A40" s="37"/>
      <c r="B40" s="13" t="s">
        <v>105</v>
      </c>
      <c r="C40" s="14">
        <v>215549</v>
      </c>
      <c r="D40" s="15">
        <f>+C55</f>
        <v>264956</v>
      </c>
      <c r="E40" s="15">
        <f aca="true" t="shared" si="13" ref="E40:AG40">+D55</f>
        <v>264956</v>
      </c>
      <c r="F40" s="15">
        <f t="shared" si="13"/>
        <v>264956</v>
      </c>
      <c r="G40" s="15">
        <f t="shared" si="13"/>
        <v>264956</v>
      </c>
      <c r="H40" s="15">
        <f t="shared" si="13"/>
        <v>262856</v>
      </c>
      <c r="I40" s="15">
        <f t="shared" si="13"/>
        <v>262856</v>
      </c>
      <c r="J40" s="15">
        <f t="shared" si="13"/>
        <v>232656</v>
      </c>
      <c r="K40" s="15">
        <f t="shared" si="13"/>
        <v>232656</v>
      </c>
      <c r="L40" s="15">
        <f t="shared" si="13"/>
        <v>232656</v>
      </c>
      <c r="M40" s="15">
        <f t="shared" si="13"/>
        <v>232656</v>
      </c>
      <c r="N40" s="15">
        <f t="shared" si="13"/>
        <v>232656</v>
      </c>
      <c r="O40" s="15">
        <f t="shared" si="13"/>
        <v>221229</v>
      </c>
      <c r="P40" s="15">
        <f t="shared" si="13"/>
        <v>221229</v>
      </c>
      <c r="Q40" s="15">
        <f t="shared" si="13"/>
        <v>221229</v>
      </c>
      <c r="R40" s="15">
        <f t="shared" si="13"/>
        <v>221229</v>
      </c>
      <c r="S40" s="15">
        <f t="shared" si="13"/>
        <v>221229</v>
      </c>
      <c r="T40" s="15">
        <f t="shared" si="13"/>
        <v>221229</v>
      </c>
      <c r="U40" s="15">
        <f t="shared" si="13"/>
        <v>221229</v>
      </c>
      <c r="V40" s="15">
        <f t="shared" si="13"/>
        <v>221229</v>
      </c>
      <c r="W40" s="15">
        <f t="shared" si="13"/>
        <v>220788</v>
      </c>
      <c r="X40" s="15">
        <f t="shared" si="13"/>
        <v>220788</v>
      </c>
      <c r="Y40" s="15">
        <f t="shared" si="13"/>
        <v>214788</v>
      </c>
      <c r="Z40" s="15">
        <f t="shared" si="13"/>
        <v>210672</v>
      </c>
      <c r="AA40" s="15">
        <f t="shared" si="13"/>
        <v>210672</v>
      </c>
      <c r="AB40" s="15">
        <f t="shared" si="13"/>
        <v>210672</v>
      </c>
      <c r="AC40" s="15">
        <f t="shared" si="13"/>
        <v>210672</v>
      </c>
      <c r="AD40" s="15">
        <f t="shared" si="13"/>
        <v>210672</v>
      </c>
      <c r="AE40" s="15">
        <f t="shared" si="13"/>
        <v>210672</v>
      </c>
      <c r="AF40" s="15">
        <f t="shared" si="13"/>
        <v>183672</v>
      </c>
      <c r="AG40" s="16">
        <f t="shared" si="13"/>
        <v>183672</v>
      </c>
      <c r="AH40" s="17">
        <f>C40</f>
        <v>215549</v>
      </c>
      <c r="AI40" s="18"/>
    </row>
    <row r="41" spans="1:35" ht="17.25">
      <c r="A41" s="12"/>
      <c r="B41" s="31" t="s">
        <v>12</v>
      </c>
      <c r="C41" s="14">
        <v>60000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60000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275549</v>
      </c>
      <c r="D43" s="45">
        <f t="shared" si="14"/>
        <v>264956</v>
      </c>
      <c r="E43" s="45">
        <f t="shared" si="14"/>
        <v>264956</v>
      </c>
      <c r="F43" s="45">
        <f t="shared" si="14"/>
        <v>264956</v>
      </c>
      <c r="G43" s="45">
        <f t="shared" si="14"/>
        <v>264956</v>
      </c>
      <c r="H43" s="45">
        <f t="shared" si="14"/>
        <v>262856</v>
      </c>
      <c r="I43" s="45">
        <f t="shared" si="14"/>
        <v>262856</v>
      </c>
      <c r="J43" s="45">
        <f t="shared" si="14"/>
        <v>232656</v>
      </c>
      <c r="K43" s="45">
        <f t="shared" si="14"/>
        <v>232656</v>
      </c>
      <c r="L43" s="45">
        <f t="shared" si="14"/>
        <v>232656</v>
      </c>
      <c r="M43" s="45">
        <f t="shared" si="14"/>
        <v>232656</v>
      </c>
      <c r="N43" s="45">
        <f t="shared" si="14"/>
        <v>232656</v>
      </c>
      <c r="O43" s="45">
        <f t="shared" si="14"/>
        <v>221229</v>
      </c>
      <c r="P43" s="45">
        <f t="shared" si="14"/>
        <v>221229</v>
      </c>
      <c r="Q43" s="45">
        <f t="shared" si="14"/>
        <v>221229</v>
      </c>
      <c r="R43" s="45">
        <f t="shared" si="14"/>
        <v>221229</v>
      </c>
      <c r="S43" s="45">
        <f t="shared" si="14"/>
        <v>221229</v>
      </c>
      <c r="T43" s="45">
        <f t="shared" si="14"/>
        <v>221229</v>
      </c>
      <c r="U43" s="45">
        <f t="shared" si="14"/>
        <v>221229</v>
      </c>
      <c r="V43" s="45">
        <f t="shared" si="14"/>
        <v>221229</v>
      </c>
      <c r="W43" s="45">
        <f t="shared" si="14"/>
        <v>220788</v>
      </c>
      <c r="X43" s="45">
        <f t="shared" si="14"/>
        <v>220788</v>
      </c>
      <c r="Y43" s="45">
        <f t="shared" si="14"/>
        <v>214788</v>
      </c>
      <c r="Z43" s="45">
        <f t="shared" si="14"/>
        <v>210672</v>
      </c>
      <c r="AA43" s="45">
        <f t="shared" si="14"/>
        <v>210672</v>
      </c>
      <c r="AB43" s="45">
        <f t="shared" si="14"/>
        <v>210672</v>
      </c>
      <c r="AC43" s="45">
        <f t="shared" si="14"/>
        <v>210672</v>
      </c>
      <c r="AD43" s="45">
        <f t="shared" si="14"/>
        <v>210672</v>
      </c>
      <c r="AE43" s="45">
        <f t="shared" si="14"/>
        <v>210672</v>
      </c>
      <c r="AF43" s="45">
        <f t="shared" si="14"/>
        <v>183672</v>
      </c>
      <c r="AG43" s="46">
        <f t="shared" si="14"/>
        <v>183672</v>
      </c>
      <c r="AH43" s="47">
        <f t="shared" si="14"/>
        <v>275549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11427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11427</v>
      </c>
      <c r="AI45" s="18" t="s">
        <v>61</v>
      </c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 t="s">
        <v>63</v>
      </c>
      <c r="W46" s="15"/>
      <c r="X46" s="15"/>
      <c r="Y46" s="15">
        <v>4116</v>
      </c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4116</v>
      </c>
      <c r="AI46" s="18"/>
    </row>
    <row r="47" spans="1:35" ht="17.25">
      <c r="A47" s="12"/>
      <c r="B47" s="13" t="s">
        <v>64</v>
      </c>
      <c r="C47" s="14">
        <v>10593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>
        <v>441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11034</v>
      </c>
      <c r="AI47" s="18" t="s">
        <v>65</v>
      </c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>
        <v>19000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19000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>
        <v>27000</v>
      </c>
      <c r="AF50" s="15"/>
      <c r="AG50" s="16"/>
      <c r="AH50" s="17">
        <f t="shared" si="15"/>
        <v>27000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>
        <v>11200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11200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>
        <v>6000</v>
      </c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6000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>
        <v>2100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2100</v>
      </c>
      <c r="AI53" s="18"/>
    </row>
    <row r="54" spans="1:35" ht="17.25">
      <c r="A54" s="54"/>
      <c r="B54" s="49" t="s">
        <v>11</v>
      </c>
      <c r="C54" s="20">
        <f>SUM(C44:C53)</f>
        <v>10593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2100</v>
      </c>
      <c r="H54" s="21">
        <f t="shared" si="16"/>
        <v>0</v>
      </c>
      <c r="I54" s="21">
        <f t="shared" si="16"/>
        <v>30200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11427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441</v>
      </c>
      <c r="W54" s="21">
        <f t="shared" si="16"/>
        <v>0</v>
      </c>
      <c r="X54" s="21">
        <f t="shared" si="16"/>
        <v>6000</v>
      </c>
      <c r="Y54" s="21">
        <f t="shared" si="16"/>
        <v>4116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>
        <f t="shared" si="16"/>
        <v>27000</v>
      </c>
      <c r="AF54" s="21">
        <f t="shared" si="16"/>
        <v>0</v>
      </c>
      <c r="AG54" s="22">
        <f t="shared" si="16"/>
        <v>0</v>
      </c>
      <c r="AH54" s="23">
        <f t="shared" si="16"/>
        <v>91877</v>
      </c>
      <c r="AI54" s="24"/>
    </row>
    <row r="55" spans="1:35" ht="18" thickBot="1">
      <c r="A55" s="7"/>
      <c r="B55" s="25" t="s">
        <v>72</v>
      </c>
      <c r="C55" s="51">
        <f>+C43-C54</f>
        <v>264956</v>
      </c>
      <c r="D55" s="52">
        <f aca="true" t="shared" si="17" ref="D55:AH55">+D43-D54</f>
        <v>264956</v>
      </c>
      <c r="E55" s="52">
        <f t="shared" si="17"/>
        <v>264956</v>
      </c>
      <c r="F55" s="52">
        <f t="shared" si="17"/>
        <v>264956</v>
      </c>
      <c r="G55" s="52">
        <f t="shared" si="17"/>
        <v>262856</v>
      </c>
      <c r="H55" s="52">
        <f t="shared" si="17"/>
        <v>262856</v>
      </c>
      <c r="I55" s="52">
        <f t="shared" si="17"/>
        <v>232656</v>
      </c>
      <c r="J55" s="52">
        <f t="shared" si="17"/>
        <v>232656</v>
      </c>
      <c r="K55" s="52">
        <f t="shared" si="17"/>
        <v>232656</v>
      </c>
      <c r="L55" s="52">
        <f t="shared" si="17"/>
        <v>232656</v>
      </c>
      <c r="M55" s="52">
        <f t="shared" si="17"/>
        <v>232656</v>
      </c>
      <c r="N55" s="52">
        <f t="shared" si="17"/>
        <v>221229</v>
      </c>
      <c r="O55" s="52">
        <f t="shared" si="17"/>
        <v>221229</v>
      </c>
      <c r="P55" s="52">
        <f t="shared" si="17"/>
        <v>221229</v>
      </c>
      <c r="Q55" s="52">
        <f t="shared" si="17"/>
        <v>221229</v>
      </c>
      <c r="R55" s="52">
        <f t="shared" si="17"/>
        <v>221229</v>
      </c>
      <c r="S55" s="52">
        <f t="shared" si="17"/>
        <v>221229</v>
      </c>
      <c r="T55" s="52">
        <f t="shared" si="17"/>
        <v>221229</v>
      </c>
      <c r="U55" s="52">
        <f t="shared" si="17"/>
        <v>221229</v>
      </c>
      <c r="V55" s="52">
        <f t="shared" si="17"/>
        <v>220788</v>
      </c>
      <c r="W55" s="52">
        <f t="shared" si="17"/>
        <v>220788</v>
      </c>
      <c r="X55" s="52">
        <f t="shared" si="17"/>
        <v>214788</v>
      </c>
      <c r="Y55" s="52">
        <f t="shared" si="17"/>
        <v>210672</v>
      </c>
      <c r="Z55" s="52">
        <f t="shared" si="17"/>
        <v>210672</v>
      </c>
      <c r="AA55" s="52">
        <f t="shared" si="17"/>
        <v>210672</v>
      </c>
      <c r="AB55" s="52">
        <f t="shared" si="17"/>
        <v>210672</v>
      </c>
      <c r="AC55" s="52">
        <f t="shared" si="17"/>
        <v>210672</v>
      </c>
      <c r="AD55" s="52">
        <f t="shared" si="17"/>
        <v>210672</v>
      </c>
      <c r="AE55" s="52">
        <f t="shared" si="17"/>
        <v>183672</v>
      </c>
      <c r="AF55" s="52">
        <f t="shared" si="17"/>
        <v>183672</v>
      </c>
      <c r="AG55" s="53">
        <f t="shared" si="17"/>
        <v>183672</v>
      </c>
      <c r="AH55" s="3">
        <f t="shared" si="17"/>
        <v>183672</v>
      </c>
      <c r="AI55" s="30"/>
    </row>
    <row r="56" spans="1:35" ht="17.25">
      <c r="A56" s="12" t="s">
        <v>7</v>
      </c>
      <c r="B56" s="13" t="s">
        <v>135</v>
      </c>
      <c r="C56" s="14">
        <v>151556</v>
      </c>
      <c r="D56" s="15">
        <f aca="true" t="shared" si="18" ref="D56:AG56">C71</f>
        <v>151556</v>
      </c>
      <c r="E56" s="15">
        <f t="shared" si="18"/>
        <v>151556</v>
      </c>
      <c r="F56" s="15">
        <f t="shared" si="18"/>
        <v>151556</v>
      </c>
      <c r="G56" s="15">
        <f t="shared" si="18"/>
        <v>151556</v>
      </c>
      <c r="H56" s="15">
        <f t="shared" si="18"/>
        <v>153506</v>
      </c>
      <c r="I56" s="15">
        <f t="shared" si="18"/>
        <v>153506</v>
      </c>
      <c r="J56" s="15">
        <f t="shared" si="18"/>
        <v>153506</v>
      </c>
      <c r="K56" s="15">
        <f t="shared" si="18"/>
        <v>153506</v>
      </c>
      <c r="L56" s="15">
        <f t="shared" si="18"/>
        <v>153506</v>
      </c>
      <c r="M56" s="15">
        <f t="shared" si="18"/>
        <v>129506</v>
      </c>
      <c r="N56" s="15">
        <f t="shared" si="18"/>
        <v>129506</v>
      </c>
      <c r="O56" s="15">
        <f t="shared" si="18"/>
        <v>161506</v>
      </c>
      <c r="P56" s="15">
        <f t="shared" si="18"/>
        <v>161506</v>
      </c>
      <c r="Q56" s="15">
        <f t="shared" si="18"/>
        <v>161506</v>
      </c>
      <c r="R56" s="15">
        <f t="shared" si="18"/>
        <v>161506</v>
      </c>
      <c r="S56" s="15">
        <f t="shared" si="18"/>
        <v>131506</v>
      </c>
      <c r="T56" s="15">
        <f t="shared" si="18"/>
        <v>131506</v>
      </c>
      <c r="U56" s="15">
        <f t="shared" si="18"/>
        <v>131506</v>
      </c>
      <c r="V56" s="15">
        <f t="shared" si="18"/>
        <v>131506</v>
      </c>
      <c r="W56" s="15">
        <f t="shared" si="18"/>
        <v>131506</v>
      </c>
      <c r="X56" s="15">
        <f t="shared" si="18"/>
        <v>131506</v>
      </c>
      <c r="Y56" s="15">
        <f t="shared" si="18"/>
        <v>131506</v>
      </c>
      <c r="Z56" s="15">
        <f t="shared" si="18"/>
        <v>131506</v>
      </c>
      <c r="AA56" s="15">
        <f t="shared" si="18"/>
        <v>131506</v>
      </c>
      <c r="AB56" s="15">
        <f t="shared" si="18"/>
        <v>131506</v>
      </c>
      <c r="AC56" s="15">
        <f t="shared" si="18"/>
        <v>131506</v>
      </c>
      <c r="AD56" s="15">
        <f t="shared" si="18"/>
        <v>131506</v>
      </c>
      <c r="AE56" s="15">
        <f t="shared" si="18"/>
        <v>131506</v>
      </c>
      <c r="AF56" s="15">
        <f t="shared" si="18"/>
        <v>131506</v>
      </c>
      <c r="AG56" s="16">
        <f t="shared" si="18"/>
        <v>131506</v>
      </c>
      <c r="AH56" s="17">
        <f>C56</f>
        <v>151556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1950</v>
      </c>
      <c r="H57" s="15"/>
      <c r="I57" s="15"/>
      <c r="J57" s="15"/>
      <c r="K57" s="15"/>
      <c r="L57" s="15"/>
      <c r="M57" s="15"/>
      <c r="N57" s="15">
        <f>+N5</f>
        <v>32000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33950</v>
      </c>
      <c r="AI57" s="18" t="s">
        <v>73</v>
      </c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151556</v>
      </c>
      <c r="D59" s="45">
        <f t="shared" si="19"/>
        <v>151556</v>
      </c>
      <c r="E59" s="45">
        <f t="shared" si="19"/>
        <v>151556</v>
      </c>
      <c r="F59" s="45">
        <f t="shared" si="19"/>
        <v>151556</v>
      </c>
      <c r="G59" s="45">
        <f t="shared" si="19"/>
        <v>153506</v>
      </c>
      <c r="H59" s="45">
        <f t="shared" si="19"/>
        <v>153506</v>
      </c>
      <c r="I59" s="45">
        <f t="shared" si="19"/>
        <v>153506</v>
      </c>
      <c r="J59" s="45">
        <f t="shared" si="19"/>
        <v>153506</v>
      </c>
      <c r="K59" s="45">
        <f t="shared" si="19"/>
        <v>153506</v>
      </c>
      <c r="L59" s="45">
        <f t="shared" si="19"/>
        <v>153506</v>
      </c>
      <c r="M59" s="45">
        <f t="shared" si="19"/>
        <v>129506</v>
      </c>
      <c r="N59" s="45">
        <f t="shared" si="19"/>
        <v>161506</v>
      </c>
      <c r="O59" s="45">
        <f t="shared" si="19"/>
        <v>161506</v>
      </c>
      <c r="P59" s="45">
        <f t="shared" si="19"/>
        <v>161506</v>
      </c>
      <c r="Q59" s="45">
        <f t="shared" si="19"/>
        <v>161506</v>
      </c>
      <c r="R59" s="45">
        <f t="shared" si="19"/>
        <v>161506</v>
      </c>
      <c r="S59" s="45">
        <f t="shared" si="19"/>
        <v>131506</v>
      </c>
      <c r="T59" s="45">
        <f t="shared" si="19"/>
        <v>131506</v>
      </c>
      <c r="U59" s="45">
        <f t="shared" si="19"/>
        <v>131506</v>
      </c>
      <c r="V59" s="45">
        <f t="shared" si="19"/>
        <v>131506</v>
      </c>
      <c r="W59" s="45">
        <f t="shared" si="19"/>
        <v>131506</v>
      </c>
      <c r="X59" s="45">
        <f t="shared" si="19"/>
        <v>131506</v>
      </c>
      <c r="Y59" s="45">
        <f t="shared" si="19"/>
        <v>131506</v>
      </c>
      <c r="Z59" s="45">
        <f t="shared" si="19"/>
        <v>131506</v>
      </c>
      <c r="AA59" s="45">
        <f t="shared" si="19"/>
        <v>131506</v>
      </c>
      <c r="AB59" s="45">
        <f t="shared" si="19"/>
        <v>131506</v>
      </c>
      <c r="AC59" s="45">
        <f t="shared" si="19"/>
        <v>131506</v>
      </c>
      <c r="AD59" s="45">
        <f t="shared" si="19"/>
        <v>131506</v>
      </c>
      <c r="AE59" s="45">
        <f t="shared" si="19"/>
        <v>131506</v>
      </c>
      <c r="AF59" s="45">
        <f t="shared" si="19"/>
        <v>131506</v>
      </c>
      <c r="AG59" s="46">
        <f t="shared" si="19"/>
        <v>131506</v>
      </c>
      <c r="AH59" s="47">
        <f t="shared" si="19"/>
        <v>185506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>
        <v>24000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24000</v>
      </c>
      <c r="AI61" s="18" t="s">
        <v>139</v>
      </c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 t="s">
        <v>141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30000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30000</v>
      </c>
      <c r="AI66" s="18" t="s">
        <v>75</v>
      </c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 t="s">
        <v>76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24000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30000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>
        <f t="shared" si="21"/>
        <v>0</v>
      </c>
      <c r="AF70" s="65">
        <f t="shared" si="21"/>
        <v>0</v>
      </c>
      <c r="AG70" s="66">
        <f t="shared" si="21"/>
        <v>0</v>
      </c>
      <c r="AH70" s="67">
        <f t="shared" si="21"/>
        <v>54000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151556</v>
      </c>
      <c r="D71" s="52">
        <f t="shared" si="22"/>
        <v>151556</v>
      </c>
      <c r="E71" s="52">
        <f t="shared" si="22"/>
        <v>151556</v>
      </c>
      <c r="F71" s="52">
        <f t="shared" si="22"/>
        <v>151556</v>
      </c>
      <c r="G71" s="52">
        <f t="shared" si="22"/>
        <v>153506</v>
      </c>
      <c r="H71" s="52">
        <f t="shared" si="22"/>
        <v>153506</v>
      </c>
      <c r="I71" s="52">
        <f t="shared" si="22"/>
        <v>153506</v>
      </c>
      <c r="J71" s="52">
        <f t="shared" si="22"/>
        <v>153506</v>
      </c>
      <c r="K71" s="52">
        <f t="shared" si="22"/>
        <v>153506</v>
      </c>
      <c r="L71" s="52">
        <f t="shared" si="22"/>
        <v>129506</v>
      </c>
      <c r="M71" s="52">
        <f t="shared" si="22"/>
        <v>129506</v>
      </c>
      <c r="N71" s="52">
        <f t="shared" si="22"/>
        <v>161506</v>
      </c>
      <c r="O71" s="52">
        <f t="shared" si="22"/>
        <v>161506</v>
      </c>
      <c r="P71" s="52">
        <f t="shared" si="22"/>
        <v>161506</v>
      </c>
      <c r="Q71" s="52">
        <f t="shared" si="22"/>
        <v>161506</v>
      </c>
      <c r="R71" s="52">
        <f t="shared" si="22"/>
        <v>131506</v>
      </c>
      <c r="S71" s="52">
        <f t="shared" si="22"/>
        <v>131506</v>
      </c>
      <c r="T71" s="52">
        <f t="shared" si="22"/>
        <v>131506</v>
      </c>
      <c r="U71" s="52">
        <f t="shared" si="22"/>
        <v>131506</v>
      </c>
      <c r="V71" s="52">
        <f t="shared" si="22"/>
        <v>131506</v>
      </c>
      <c r="W71" s="52">
        <f t="shared" si="22"/>
        <v>131506</v>
      </c>
      <c r="X71" s="52">
        <f t="shared" si="22"/>
        <v>131506</v>
      </c>
      <c r="Y71" s="52">
        <f t="shared" si="22"/>
        <v>131506</v>
      </c>
      <c r="Z71" s="52">
        <f t="shared" si="22"/>
        <v>131506</v>
      </c>
      <c r="AA71" s="52">
        <f t="shared" si="22"/>
        <v>131506</v>
      </c>
      <c r="AB71" s="52">
        <f t="shared" si="22"/>
        <v>131506</v>
      </c>
      <c r="AC71" s="52">
        <f t="shared" si="22"/>
        <v>131506</v>
      </c>
      <c r="AD71" s="52">
        <f t="shared" si="22"/>
        <v>131506</v>
      </c>
      <c r="AE71" s="52">
        <f t="shared" si="22"/>
        <v>131506</v>
      </c>
      <c r="AF71" s="52">
        <f t="shared" si="22"/>
        <v>131506</v>
      </c>
      <c r="AG71" s="53">
        <f t="shared" si="22"/>
        <v>131506</v>
      </c>
      <c r="AH71" s="3">
        <f t="shared" si="22"/>
        <v>131506</v>
      </c>
      <c r="AI71" s="30"/>
    </row>
    <row r="72" spans="1:35" ht="17.25">
      <c r="A72" s="12"/>
      <c r="B72" s="13" t="s">
        <v>150</v>
      </c>
      <c r="C72" s="14">
        <f>C71+C39+C23</f>
        <v>315060</v>
      </c>
      <c r="D72" s="15">
        <f aca="true" t="shared" si="23" ref="D72:AH72">D71+D39+D23</f>
        <v>314860</v>
      </c>
      <c r="E72" s="15">
        <f t="shared" si="23"/>
        <v>308422</v>
      </c>
      <c r="F72" s="15">
        <f t="shared" si="23"/>
        <v>304363</v>
      </c>
      <c r="G72" s="15">
        <f t="shared" si="23"/>
        <v>293228</v>
      </c>
      <c r="H72" s="15">
        <f t="shared" si="23"/>
        <v>281254</v>
      </c>
      <c r="I72" s="15">
        <f t="shared" si="23"/>
        <v>272939</v>
      </c>
      <c r="J72" s="15">
        <f t="shared" si="23"/>
        <v>272074</v>
      </c>
      <c r="K72" s="15">
        <f t="shared" si="23"/>
        <v>272074</v>
      </c>
      <c r="L72" s="15">
        <f t="shared" si="23"/>
        <v>238144</v>
      </c>
      <c r="M72" s="15">
        <f t="shared" si="23"/>
        <v>230899</v>
      </c>
      <c r="N72" s="15">
        <f t="shared" si="23"/>
        <v>261083</v>
      </c>
      <c r="O72" s="15">
        <f t="shared" si="23"/>
        <v>259883</v>
      </c>
      <c r="P72" s="15">
        <f t="shared" si="23"/>
        <v>257795</v>
      </c>
      <c r="Q72" s="15">
        <f t="shared" si="23"/>
        <v>240604</v>
      </c>
      <c r="R72" s="15">
        <f t="shared" si="23"/>
        <v>205167</v>
      </c>
      <c r="S72" s="15">
        <f t="shared" si="23"/>
        <v>201633</v>
      </c>
      <c r="T72" s="15">
        <f t="shared" si="23"/>
        <v>199939</v>
      </c>
      <c r="U72" s="15">
        <f t="shared" si="23"/>
        <v>194939</v>
      </c>
      <c r="V72" s="15">
        <f t="shared" si="23"/>
        <v>188245</v>
      </c>
      <c r="W72" s="15">
        <f t="shared" si="23"/>
        <v>185980</v>
      </c>
      <c r="X72" s="15">
        <f t="shared" si="23"/>
        <v>180671</v>
      </c>
      <c r="Y72" s="15">
        <f t="shared" si="23"/>
        <v>172692</v>
      </c>
      <c r="Z72" s="15">
        <f t="shared" si="23"/>
        <v>172692</v>
      </c>
      <c r="AA72" s="15">
        <f t="shared" si="23"/>
        <v>170633</v>
      </c>
      <c r="AB72" s="15">
        <f t="shared" si="23"/>
        <v>163201</v>
      </c>
      <c r="AC72" s="15">
        <f t="shared" si="23"/>
        <v>160719</v>
      </c>
      <c r="AD72" s="15">
        <f t="shared" si="23"/>
        <v>152367.25</v>
      </c>
      <c r="AE72" s="15">
        <f t="shared" si="23"/>
        <v>148592.25</v>
      </c>
      <c r="AF72" s="15">
        <f t="shared" si="23"/>
        <v>143902.25</v>
      </c>
      <c r="AG72" s="16">
        <f t="shared" si="23"/>
        <v>140383.25</v>
      </c>
      <c r="AH72" s="17">
        <f t="shared" si="23"/>
        <v>140383.25</v>
      </c>
      <c r="AI72" s="18"/>
    </row>
    <row r="73" spans="1:35" ht="17.25">
      <c r="A73" s="12" t="s">
        <v>151</v>
      </c>
      <c r="B73" s="13" t="s">
        <v>152</v>
      </c>
      <c r="C73" s="14">
        <f>+C55</f>
        <v>264956</v>
      </c>
      <c r="D73" s="15">
        <f aca="true" t="shared" si="24" ref="D73:AH73">+D55</f>
        <v>264956</v>
      </c>
      <c r="E73" s="15">
        <f t="shared" si="24"/>
        <v>264956</v>
      </c>
      <c r="F73" s="15">
        <f t="shared" si="24"/>
        <v>264956</v>
      </c>
      <c r="G73" s="15">
        <f t="shared" si="24"/>
        <v>262856</v>
      </c>
      <c r="H73" s="15">
        <f t="shared" si="24"/>
        <v>262856</v>
      </c>
      <c r="I73" s="15">
        <f t="shared" si="24"/>
        <v>232656</v>
      </c>
      <c r="J73" s="15">
        <f t="shared" si="24"/>
        <v>232656</v>
      </c>
      <c r="K73" s="15">
        <f t="shared" si="24"/>
        <v>232656</v>
      </c>
      <c r="L73" s="15">
        <f t="shared" si="24"/>
        <v>232656</v>
      </c>
      <c r="M73" s="15">
        <f t="shared" si="24"/>
        <v>232656</v>
      </c>
      <c r="N73" s="15">
        <f t="shared" si="24"/>
        <v>221229</v>
      </c>
      <c r="O73" s="15">
        <f t="shared" si="24"/>
        <v>221229</v>
      </c>
      <c r="P73" s="15">
        <f t="shared" si="24"/>
        <v>221229</v>
      </c>
      <c r="Q73" s="15">
        <f t="shared" si="24"/>
        <v>221229</v>
      </c>
      <c r="R73" s="15">
        <f t="shared" si="24"/>
        <v>221229</v>
      </c>
      <c r="S73" s="15">
        <f t="shared" si="24"/>
        <v>221229</v>
      </c>
      <c r="T73" s="15">
        <f t="shared" si="24"/>
        <v>221229</v>
      </c>
      <c r="U73" s="15">
        <f t="shared" si="24"/>
        <v>221229</v>
      </c>
      <c r="V73" s="15">
        <f t="shared" si="24"/>
        <v>220788</v>
      </c>
      <c r="W73" s="15">
        <f t="shared" si="24"/>
        <v>220788</v>
      </c>
      <c r="X73" s="15">
        <f t="shared" si="24"/>
        <v>214788</v>
      </c>
      <c r="Y73" s="15">
        <f t="shared" si="24"/>
        <v>210672</v>
      </c>
      <c r="Z73" s="15">
        <f t="shared" si="24"/>
        <v>210672</v>
      </c>
      <c r="AA73" s="15">
        <f t="shared" si="24"/>
        <v>210672</v>
      </c>
      <c r="AB73" s="15">
        <f t="shared" si="24"/>
        <v>210672</v>
      </c>
      <c r="AC73" s="15">
        <f t="shared" si="24"/>
        <v>210672</v>
      </c>
      <c r="AD73" s="15">
        <f t="shared" si="24"/>
        <v>210672</v>
      </c>
      <c r="AE73" s="15">
        <f t="shared" si="24"/>
        <v>183672</v>
      </c>
      <c r="AF73" s="15">
        <f t="shared" si="24"/>
        <v>183672</v>
      </c>
      <c r="AG73" s="16">
        <f t="shared" si="24"/>
        <v>183672</v>
      </c>
      <c r="AH73" s="17">
        <f t="shared" si="24"/>
        <v>183672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580016</v>
      </c>
      <c r="D74" s="52">
        <f t="shared" si="25"/>
        <v>579816</v>
      </c>
      <c r="E74" s="52">
        <f t="shared" si="25"/>
        <v>573378</v>
      </c>
      <c r="F74" s="52">
        <f t="shared" si="25"/>
        <v>569319</v>
      </c>
      <c r="G74" s="52">
        <f t="shared" si="25"/>
        <v>556084</v>
      </c>
      <c r="H74" s="52">
        <f t="shared" si="25"/>
        <v>544110</v>
      </c>
      <c r="I74" s="52">
        <f t="shared" si="25"/>
        <v>505595</v>
      </c>
      <c r="J74" s="52">
        <f t="shared" si="25"/>
        <v>504730</v>
      </c>
      <c r="K74" s="52">
        <f t="shared" si="25"/>
        <v>504730</v>
      </c>
      <c r="L74" s="52">
        <f t="shared" si="25"/>
        <v>470800</v>
      </c>
      <c r="M74" s="52">
        <f t="shared" si="25"/>
        <v>463555</v>
      </c>
      <c r="N74" s="52">
        <f t="shared" si="25"/>
        <v>482312</v>
      </c>
      <c r="O74" s="52">
        <f t="shared" si="25"/>
        <v>481112</v>
      </c>
      <c r="P74" s="52">
        <f t="shared" si="25"/>
        <v>479024</v>
      </c>
      <c r="Q74" s="52">
        <f t="shared" si="25"/>
        <v>461833</v>
      </c>
      <c r="R74" s="52">
        <f t="shared" si="25"/>
        <v>426396</v>
      </c>
      <c r="S74" s="52">
        <f t="shared" si="25"/>
        <v>422862</v>
      </c>
      <c r="T74" s="52">
        <f t="shared" si="25"/>
        <v>421168</v>
      </c>
      <c r="U74" s="52">
        <f t="shared" si="25"/>
        <v>416168</v>
      </c>
      <c r="V74" s="52">
        <f t="shared" si="25"/>
        <v>409033</v>
      </c>
      <c r="W74" s="52">
        <f t="shared" si="25"/>
        <v>406768</v>
      </c>
      <c r="X74" s="52">
        <f t="shared" si="25"/>
        <v>395459</v>
      </c>
      <c r="Y74" s="52">
        <f t="shared" si="25"/>
        <v>383364</v>
      </c>
      <c r="Z74" s="52">
        <f t="shared" si="25"/>
        <v>383364</v>
      </c>
      <c r="AA74" s="52">
        <f t="shared" si="25"/>
        <v>381305</v>
      </c>
      <c r="AB74" s="52">
        <f t="shared" si="25"/>
        <v>373873</v>
      </c>
      <c r="AC74" s="52">
        <f t="shared" si="25"/>
        <v>371391</v>
      </c>
      <c r="AD74" s="52">
        <f t="shared" si="25"/>
        <v>363039.25</v>
      </c>
      <c r="AE74" s="52">
        <f t="shared" si="25"/>
        <v>332264.25</v>
      </c>
      <c r="AF74" s="52">
        <f t="shared" si="25"/>
        <v>327574.25</v>
      </c>
      <c r="AG74" s="53">
        <f t="shared" si="25"/>
        <v>324055.25</v>
      </c>
      <c r="AH74" s="3">
        <f t="shared" si="25"/>
        <v>324055.25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>
        <f t="shared" si="26"/>
        <v>0</v>
      </c>
      <c r="AF75" s="6">
        <f t="shared" si="26"/>
        <v>0</v>
      </c>
      <c r="AG75" s="6">
        <f t="shared" si="26"/>
        <v>0</v>
      </c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家計簿月計表(平成15年1月)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78</v>
      </c>
      <c r="AL78" s="73"/>
      <c r="AM78" s="73"/>
      <c r="AN78" s="72"/>
      <c r="AO78" s="72" t="str">
        <f>G1</f>
        <v>(dyﾏｲﾄﾞ/家計15･01:H15.2.25)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4000</v>
      </c>
      <c r="AO80" s="82">
        <f aca="true" t="shared" si="28" ref="AO80:AO85">AH24</f>
        <v>6280</v>
      </c>
      <c r="AP80" s="82">
        <f>AH40</f>
        <v>215549</v>
      </c>
      <c r="AQ80" s="82">
        <f aca="true" t="shared" si="29" ref="AQ80:AQ105">SUM(AN80:AP80)</f>
        <v>225829</v>
      </c>
      <c r="AR80" s="81">
        <f>AH56</f>
        <v>151556</v>
      </c>
      <c r="AS80" s="81">
        <f aca="true" t="shared" si="30" ref="AS80:AS105">AR80+AQ80</f>
        <v>377385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60000</v>
      </c>
      <c r="AO81" s="82">
        <f t="shared" si="28"/>
        <v>100000</v>
      </c>
      <c r="AP81" s="82">
        <f>AH41</f>
        <v>60000</v>
      </c>
      <c r="AQ81" s="82">
        <f t="shared" si="29"/>
        <v>220000</v>
      </c>
      <c r="AR81" s="81">
        <f>AH57</f>
        <v>33950</v>
      </c>
      <c r="AS81" s="81">
        <f t="shared" si="30"/>
        <v>253950</v>
      </c>
      <c r="AT81" s="58" t="str">
        <f>AI57</f>
        <v> 臨時給与:32,000、手数料：1,950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64000</v>
      </c>
      <c r="AO83" s="90">
        <f t="shared" si="28"/>
        <v>106280</v>
      </c>
      <c r="AP83" s="90">
        <f>AH43</f>
        <v>275549</v>
      </c>
      <c r="AQ83" s="91">
        <f t="shared" si="29"/>
        <v>445829</v>
      </c>
      <c r="AR83" s="87">
        <f>SUM(AR80:AR82)</f>
        <v>185506</v>
      </c>
      <c r="AS83" s="87">
        <f t="shared" si="30"/>
        <v>631335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56478</v>
      </c>
      <c r="AP84" s="82"/>
      <c r="AQ84" s="82">
        <f t="shared" si="29"/>
        <v>56478</v>
      </c>
      <c r="AR84" s="81">
        <f>AH60</f>
        <v>0</v>
      </c>
      <c r="AS84" s="81">
        <f t="shared" si="30"/>
        <v>56478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15962.75</v>
      </c>
      <c r="AO85" s="97">
        <f t="shared" si="28"/>
        <v>2333</v>
      </c>
      <c r="AP85" s="97"/>
      <c r="AQ85" s="97">
        <f t="shared" si="29"/>
        <v>18295.75</v>
      </c>
      <c r="AR85" s="78">
        <f>AH61</f>
        <v>24000</v>
      </c>
      <c r="AS85" s="78">
        <f t="shared" si="30"/>
        <v>42295.75</v>
      </c>
      <c r="AT85" s="98" t="str">
        <f>AI61</f>
        <v> カーペット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01">
        <f>AH45</f>
        <v>11427</v>
      </c>
      <c r="AQ86" s="102">
        <f t="shared" si="29"/>
        <v>11427</v>
      </c>
      <c r="AR86" s="100"/>
      <c r="AS86" s="100">
        <f t="shared" si="30"/>
        <v>11427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101">
        <f>AH46</f>
        <v>4116</v>
      </c>
      <c r="AQ87" s="106">
        <f t="shared" si="29"/>
        <v>4116</v>
      </c>
      <c r="AR87" s="81"/>
      <c r="AS87" s="81">
        <f t="shared" si="30"/>
        <v>4116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14857</v>
      </c>
      <c r="AP88" s="109"/>
      <c r="AQ88" s="110">
        <f t="shared" si="29"/>
        <v>14857</v>
      </c>
      <c r="AR88" s="111">
        <f>AH62</f>
        <v>0</v>
      </c>
      <c r="AS88" s="111">
        <f t="shared" si="30"/>
        <v>14857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1050</v>
      </c>
      <c r="AP89" s="82"/>
      <c r="AQ89" s="82">
        <f t="shared" si="29"/>
        <v>1050</v>
      </c>
      <c r="AR89" s="81">
        <f>AH63</f>
        <v>0</v>
      </c>
      <c r="AS89" s="81">
        <f t="shared" si="30"/>
        <v>1050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9588</v>
      </c>
      <c r="AO90" s="115">
        <f>AH32</f>
        <v>16945</v>
      </c>
      <c r="AP90" s="97"/>
      <c r="AQ90" s="97">
        <f t="shared" si="29"/>
        <v>26533</v>
      </c>
      <c r="AR90" s="78">
        <f>AH64</f>
        <v>0</v>
      </c>
      <c r="AS90" s="78">
        <f t="shared" si="30"/>
        <v>26533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10873</v>
      </c>
      <c r="AO92" s="117">
        <f>AH33</f>
        <v>7265</v>
      </c>
      <c r="AP92" s="117"/>
      <c r="AQ92" s="117">
        <f>SUM(AN92:AP92)</f>
        <v>18138</v>
      </c>
      <c r="AR92" s="111">
        <f>AH65</f>
        <v>0</v>
      </c>
      <c r="AS92" s="111">
        <f t="shared" si="30"/>
        <v>18138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12400</v>
      </c>
      <c r="AO93" s="97">
        <f>AH34</f>
        <v>1500</v>
      </c>
      <c r="AP93" s="97"/>
      <c r="AQ93" s="97">
        <f t="shared" si="29"/>
        <v>13900</v>
      </c>
      <c r="AR93" s="78">
        <f>AH66</f>
        <v>30000</v>
      </c>
      <c r="AS93" s="78">
        <f t="shared" si="30"/>
        <v>43900</v>
      </c>
      <c r="AT93" s="98" t="str">
        <f>AI66</f>
        <v> 法事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11034</v>
      </c>
      <c r="AQ94" s="101">
        <f t="shared" si="29"/>
        <v>11034</v>
      </c>
      <c r="AR94" s="100"/>
      <c r="AS94" s="100">
        <f t="shared" si="30"/>
        <v>11034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8800</v>
      </c>
      <c r="AO95" s="121">
        <f>AH35</f>
        <v>370</v>
      </c>
      <c r="AP95" s="117"/>
      <c r="AQ95" s="117">
        <f>SUM(AN95:AP95)</f>
        <v>9170</v>
      </c>
      <c r="AR95" s="111">
        <f>AH67</f>
        <v>0</v>
      </c>
      <c r="AS95" s="111">
        <f t="shared" si="30"/>
        <v>9170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19000</v>
      </c>
      <c r="AQ96" s="82">
        <f t="shared" si="29"/>
        <v>19000</v>
      </c>
      <c r="AR96" s="81"/>
      <c r="AS96" s="81">
        <f t="shared" si="30"/>
        <v>19000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27000</v>
      </c>
      <c r="AQ98" s="101">
        <f t="shared" si="29"/>
        <v>27000</v>
      </c>
      <c r="AR98" s="100"/>
      <c r="AS98" s="100">
        <f t="shared" si="30"/>
        <v>27000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11200</v>
      </c>
      <c r="AQ99" s="82">
        <f t="shared" si="29"/>
        <v>11200</v>
      </c>
      <c r="AR99" s="81"/>
      <c r="AS99" s="81">
        <f t="shared" si="30"/>
        <v>11200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6000</v>
      </c>
      <c r="AQ100" s="82">
        <f t="shared" si="29"/>
        <v>6000</v>
      </c>
      <c r="AR100" s="81"/>
      <c r="AS100" s="81">
        <f t="shared" si="30"/>
        <v>6000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2100</v>
      </c>
      <c r="AQ101" s="117">
        <f t="shared" si="29"/>
        <v>2100</v>
      </c>
      <c r="AR101" s="111"/>
      <c r="AS101" s="111">
        <f t="shared" si="30"/>
        <v>2100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850</v>
      </c>
      <c r="AO103" s="125">
        <f>AH37</f>
        <v>2131</v>
      </c>
      <c r="AP103" s="125"/>
      <c r="AQ103" s="125">
        <f t="shared" si="29"/>
        <v>2981</v>
      </c>
      <c r="AR103" s="124">
        <f>AH69</f>
        <v>0</v>
      </c>
      <c r="AS103" s="124">
        <f t="shared" si="30"/>
        <v>2981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58473.75</v>
      </c>
      <c r="AO104" s="130">
        <f>SUM(AO84:AO103)</f>
        <v>102929</v>
      </c>
      <c r="AP104" s="130">
        <f>SUM(AP84:AP103)</f>
        <v>91877</v>
      </c>
      <c r="AQ104" s="130">
        <f t="shared" si="29"/>
        <v>253279.75</v>
      </c>
      <c r="AR104" s="87">
        <f>SUM(AR84:AR103)</f>
        <v>54000</v>
      </c>
      <c r="AS104" s="87">
        <f t="shared" si="30"/>
        <v>307279.75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5526.25</v>
      </c>
      <c r="AO105" s="130">
        <f>AO83-AO104</f>
        <v>3351</v>
      </c>
      <c r="AP105" s="130">
        <f>AP83-AP104</f>
        <v>183672</v>
      </c>
      <c r="AQ105" s="130">
        <f t="shared" si="29"/>
        <v>192549.25</v>
      </c>
      <c r="AR105" s="87">
        <f>AR83-AR104</f>
        <v>131506</v>
      </c>
      <c r="AS105" s="87">
        <f t="shared" si="30"/>
        <v>324055.25</v>
      </c>
      <c r="AT105" s="92"/>
    </row>
    <row r="106" ht="17.25">
      <c r="AS106" s="4">
        <f>AS83-AS104</f>
        <v>324055.25</v>
      </c>
    </row>
    <row r="107" ht="17.25">
      <c r="AS107" s="133">
        <f>+AH74</f>
        <v>324055.25</v>
      </c>
    </row>
  </sheetData>
  <mergeCells count="8">
    <mergeCell ref="AL91:AL92"/>
    <mergeCell ref="AL94:AL95"/>
    <mergeCell ref="AL96:AL97"/>
    <mergeCell ref="AL98:AL101"/>
    <mergeCell ref="AH2:AH3"/>
    <mergeCell ref="AI2:AI3"/>
    <mergeCell ref="AL79:AM79"/>
    <mergeCell ref="AL86:AL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C4" sqref="C4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169</v>
      </c>
      <c r="B1" s="2"/>
      <c r="C1" s="3" t="s">
        <v>210</v>
      </c>
      <c r="D1" s="3"/>
      <c r="E1" s="3"/>
      <c r="F1" s="3"/>
      <c r="G1" s="3" t="s">
        <v>211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37919</v>
      </c>
      <c r="D2" s="137">
        <f>+C2+1</f>
        <v>37920</v>
      </c>
      <c r="E2" s="137">
        <f>+D2+1</f>
        <v>37921</v>
      </c>
      <c r="F2" s="137">
        <f aca="true" t="shared" si="0" ref="F2:AD2">+E2+1</f>
        <v>37922</v>
      </c>
      <c r="G2" s="137">
        <f t="shared" si="0"/>
        <v>37923</v>
      </c>
      <c r="H2" s="137">
        <f t="shared" si="0"/>
        <v>37924</v>
      </c>
      <c r="I2" s="137">
        <f t="shared" si="0"/>
        <v>37925</v>
      </c>
      <c r="J2" s="137">
        <f t="shared" si="0"/>
        <v>37926</v>
      </c>
      <c r="K2" s="137">
        <f t="shared" si="0"/>
        <v>37927</v>
      </c>
      <c r="L2" s="137">
        <f t="shared" si="0"/>
        <v>37928</v>
      </c>
      <c r="M2" s="137">
        <f t="shared" si="0"/>
        <v>37929</v>
      </c>
      <c r="N2" s="137">
        <f t="shared" si="0"/>
        <v>37930</v>
      </c>
      <c r="O2" s="137">
        <f t="shared" si="0"/>
        <v>37931</v>
      </c>
      <c r="P2" s="137">
        <f t="shared" si="0"/>
        <v>37932</v>
      </c>
      <c r="Q2" s="137">
        <f t="shared" si="0"/>
        <v>37933</v>
      </c>
      <c r="R2" s="137">
        <f t="shared" si="0"/>
        <v>37934</v>
      </c>
      <c r="S2" s="137">
        <f t="shared" si="0"/>
        <v>37935</v>
      </c>
      <c r="T2" s="137">
        <f t="shared" si="0"/>
        <v>37936</v>
      </c>
      <c r="U2" s="137">
        <f t="shared" si="0"/>
        <v>37937</v>
      </c>
      <c r="V2" s="137">
        <f t="shared" si="0"/>
        <v>37938</v>
      </c>
      <c r="W2" s="137">
        <f t="shared" si="0"/>
        <v>37939</v>
      </c>
      <c r="X2" s="137">
        <f t="shared" si="0"/>
        <v>37940</v>
      </c>
      <c r="Y2" s="137">
        <f t="shared" si="0"/>
        <v>37941</v>
      </c>
      <c r="Z2" s="137">
        <f t="shared" si="0"/>
        <v>37942</v>
      </c>
      <c r="AA2" s="137">
        <f t="shared" si="0"/>
        <v>37943</v>
      </c>
      <c r="AB2" s="137">
        <f t="shared" si="0"/>
        <v>37944</v>
      </c>
      <c r="AC2" s="137">
        <f t="shared" si="0"/>
        <v>37945</v>
      </c>
      <c r="AD2" s="137">
        <f t="shared" si="0"/>
        <v>37946</v>
      </c>
      <c r="AE2" s="137">
        <f>+AD2+1</f>
        <v>37947</v>
      </c>
      <c r="AF2" s="137">
        <f>+AE2+1</f>
        <v>37948</v>
      </c>
      <c r="AG2" s="137">
        <f>+AF2+1</f>
        <v>37949</v>
      </c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(土)</v>
      </c>
      <c r="D3" s="10" t="str">
        <f t="shared" si="1"/>
        <v>(日)</v>
      </c>
      <c r="E3" s="10" t="str">
        <f t="shared" si="1"/>
        <v>(月)</v>
      </c>
      <c r="F3" s="10" t="str">
        <f t="shared" si="1"/>
        <v>(火)</v>
      </c>
      <c r="G3" s="10" t="str">
        <f t="shared" si="1"/>
        <v>(水)</v>
      </c>
      <c r="H3" s="10" t="str">
        <f t="shared" si="1"/>
        <v>(木)</v>
      </c>
      <c r="I3" s="10" t="str">
        <f t="shared" si="1"/>
        <v>(金)</v>
      </c>
      <c r="J3" s="10" t="str">
        <f t="shared" si="1"/>
        <v>(土)</v>
      </c>
      <c r="K3" s="10" t="str">
        <f t="shared" si="1"/>
        <v>(日)</v>
      </c>
      <c r="L3" s="10" t="str">
        <f t="shared" si="1"/>
        <v>(月)</v>
      </c>
      <c r="M3" s="10" t="str">
        <f t="shared" si="1"/>
        <v>(火)</v>
      </c>
      <c r="N3" s="10" t="str">
        <f t="shared" si="1"/>
        <v>(水)</v>
      </c>
      <c r="O3" s="10" t="str">
        <f t="shared" si="1"/>
        <v>(木)</v>
      </c>
      <c r="P3" s="10" t="str">
        <f t="shared" si="1"/>
        <v>(金)</v>
      </c>
      <c r="Q3" s="10" t="str">
        <f t="shared" si="1"/>
        <v>(土)</v>
      </c>
      <c r="R3" s="10" t="str">
        <f t="shared" si="1"/>
        <v>(日)</v>
      </c>
      <c r="S3" s="10" t="str">
        <f t="shared" si="1"/>
        <v>(月)</v>
      </c>
      <c r="T3" s="10" t="str">
        <f t="shared" si="1"/>
        <v>(火)</v>
      </c>
      <c r="U3" s="10" t="str">
        <f t="shared" si="1"/>
        <v>(水)</v>
      </c>
      <c r="V3" s="10" t="str">
        <f t="shared" si="1"/>
        <v>(木)</v>
      </c>
      <c r="W3" s="10" t="str">
        <f t="shared" si="1"/>
        <v>(金)</v>
      </c>
      <c r="X3" s="10" t="str">
        <f t="shared" si="1"/>
        <v>(土)</v>
      </c>
      <c r="Y3" s="10" t="str">
        <f t="shared" si="1"/>
        <v>(日)</v>
      </c>
      <c r="Z3" s="10" t="str">
        <f t="shared" si="1"/>
        <v>(月)</v>
      </c>
      <c r="AA3" s="10" t="str">
        <f t="shared" si="1"/>
        <v>(火)</v>
      </c>
      <c r="AB3" s="10" t="str">
        <f t="shared" si="1"/>
        <v>(水)</v>
      </c>
      <c r="AC3" s="10" t="str">
        <f t="shared" si="1"/>
        <v>(木)</v>
      </c>
      <c r="AD3" s="10" t="str">
        <f t="shared" si="1"/>
        <v>(金)</v>
      </c>
      <c r="AE3" s="10" t="str">
        <f>TEXT(AE2,"(aaa)")</f>
        <v>(土)</v>
      </c>
      <c r="AF3" s="10" t="str">
        <f>TEXT(AF2,"(aaa)")</f>
        <v>(日)</v>
      </c>
      <c r="AG3" s="10" t="str">
        <f>TEXT(AG2,"(aaa)")</f>
        <v>(月)</v>
      </c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家計簿月計表(平成15年10月)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212</v>
      </c>
      <c r="AL78" s="73"/>
      <c r="AM78" s="73"/>
      <c r="AN78" s="72"/>
      <c r="AO78" s="72" t="str">
        <f>G1</f>
        <v>(dyﾏｲﾄﾞ/家計15･10:H15.11.25)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C4" sqref="C4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170</v>
      </c>
      <c r="B1" s="2"/>
      <c r="C1" s="3" t="s">
        <v>213</v>
      </c>
      <c r="D1" s="3"/>
      <c r="E1" s="3"/>
      <c r="F1" s="3"/>
      <c r="G1" s="3" t="s">
        <v>195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37950</v>
      </c>
      <c r="D2" s="137">
        <f>+C2+1</f>
        <v>37951</v>
      </c>
      <c r="E2" s="137">
        <f>+D2+1</f>
        <v>37952</v>
      </c>
      <c r="F2" s="137">
        <f aca="true" t="shared" si="0" ref="F2:AD2">+E2+1</f>
        <v>37953</v>
      </c>
      <c r="G2" s="137">
        <f t="shared" si="0"/>
        <v>37954</v>
      </c>
      <c r="H2" s="137">
        <f t="shared" si="0"/>
        <v>37955</v>
      </c>
      <c r="I2" s="137">
        <f t="shared" si="0"/>
        <v>37956</v>
      </c>
      <c r="J2" s="137">
        <f t="shared" si="0"/>
        <v>37957</v>
      </c>
      <c r="K2" s="137">
        <f t="shared" si="0"/>
        <v>37958</v>
      </c>
      <c r="L2" s="137">
        <f t="shared" si="0"/>
        <v>37959</v>
      </c>
      <c r="M2" s="137">
        <f t="shared" si="0"/>
        <v>37960</v>
      </c>
      <c r="N2" s="137">
        <f t="shared" si="0"/>
        <v>37961</v>
      </c>
      <c r="O2" s="137">
        <f t="shared" si="0"/>
        <v>37962</v>
      </c>
      <c r="P2" s="137">
        <f t="shared" si="0"/>
        <v>37963</v>
      </c>
      <c r="Q2" s="137">
        <f t="shared" si="0"/>
        <v>37964</v>
      </c>
      <c r="R2" s="137">
        <f t="shared" si="0"/>
        <v>37965</v>
      </c>
      <c r="S2" s="137">
        <f t="shared" si="0"/>
        <v>37966</v>
      </c>
      <c r="T2" s="137">
        <f t="shared" si="0"/>
        <v>37967</v>
      </c>
      <c r="U2" s="137">
        <f t="shared" si="0"/>
        <v>37968</v>
      </c>
      <c r="V2" s="137">
        <f t="shared" si="0"/>
        <v>37969</v>
      </c>
      <c r="W2" s="137">
        <f t="shared" si="0"/>
        <v>37970</v>
      </c>
      <c r="X2" s="137">
        <f t="shared" si="0"/>
        <v>37971</v>
      </c>
      <c r="Y2" s="137">
        <f t="shared" si="0"/>
        <v>37972</v>
      </c>
      <c r="Z2" s="137">
        <f t="shared" si="0"/>
        <v>37973</v>
      </c>
      <c r="AA2" s="137">
        <f t="shared" si="0"/>
        <v>37974</v>
      </c>
      <c r="AB2" s="137">
        <f t="shared" si="0"/>
        <v>37975</v>
      </c>
      <c r="AC2" s="137">
        <f t="shared" si="0"/>
        <v>37976</v>
      </c>
      <c r="AD2" s="137">
        <f t="shared" si="0"/>
        <v>37977</v>
      </c>
      <c r="AE2" s="137">
        <f>+AD2+1</f>
        <v>37978</v>
      </c>
      <c r="AF2" s="137">
        <f>+AE2+1</f>
        <v>37979</v>
      </c>
      <c r="AG2" s="137"/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(火)</v>
      </c>
      <c r="D3" s="10" t="str">
        <f t="shared" si="1"/>
        <v>(水)</v>
      </c>
      <c r="E3" s="10" t="str">
        <f t="shared" si="1"/>
        <v>(木)</v>
      </c>
      <c r="F3" s="10" t="str">
        <f t="shared" si="1"/>
        <v>(金)</v>
      </c>
      <c r="G3" s="10" t="str">
        <f t="shared" si="1"/>
        <v>(土)</v>
      </c>
      <c r="H3" s="10" t="str">
        <f t="shared" si="1"/>
        <v>(日)</v>
      </c>
      <c r="I3" s="10" t="str">
        <f t="shared" si="1"/>
        <v>(月)</v>
      </c>
      <c r="J3" s="10" t="str">
        <f t="shared" si="1"/>
        <v>(火)</v>
      </c>
      <c r="K3" s="10" t="str">
        <f t="shared" si="1"/>
        <v>(水)</v>
      </c>
      <c r="L3" s="10" t="str">
        <f t="shared" si="1"/>
        <v>(木)</v>
      </c>
      <c r="M3" s="10" t="str">
        <f t="shared" si="1"/>
        <v>(金)</v>
      </c>
      <c r="N3" s="10" t="str">
        <f t="shared" si="1"/>
        <v>(土)</v>
      </c>
      <c r="O3" s="10" t="str">
        <f t="shared" si="1"/>
        <v>(日)</v>
      </c>
      <c r="P3" s="10" t="str">
        <f t="shared" si="1"/>
        <v>(月)</v>
      </c>
      <c r="Q3" s="10" t="str">
        <f t="shared" si="1"/>
        <v>(火)</v>
      </c>
      <c r="R3" s="10" t="str">
        <f t="shared" si="1"/>
        <v>(水)</v>
      </c>
      <c r="S3" s="10" t="str">
        <f t="shared" si="1"/>
        <v>(木)</v>
      </c>
      <c r="T3" s="10" t="str">
        <f t="shared" si="1"/>
        <v>(金)</v>
      </c>
      <c r="U3" s="10" t="str">
        <f t="shared" si="1"/>
        <v>(土)</v>
      </c>
      <c r="V3" s="10" t="str">
        <f t="shared" si="1"/>
        <v>(日)</v>
      </c>
      <c r="W3" s="10" t="str">
        <f t="shared" si="1"/>
        <v>(月)</v>
      </c>
      <c r="X3" s="10" t="str">
        <f t="shared" si="1"/>
        <v>(火)</v>
      </c>
      <c r="Y3" s="10" t="str">
        <f t="shared" si="1"/>
        <v>(水)</v>
      </c>
      <c r="Z3" s="10" t="str">
        <f t="shared" si="1"/>
        <v>(木)</v>
      </c>
      <c r="AA3" s="10" t="str">
        <f t="shared" si="1"/>
        <v>(金)</v>
      </c>
      <c r="AB3" s="10" t="str">
        <f t="shared" si="1"/>
        <v>(土)</v>
      </c>
      <c r="AC3" s="10" t="str">
        <f t="shared" si="1"/>
        <v>(日)</v>
      </c>
      <c r="AD3" s="10" t="str">
        <f t="shared" si="1"/>
        <v>(月)</v>
      </c>
      <c r="AE3" s="10" t="str">
        <f>TEXT(AE2,"(aaa)")</f>
        <v>(火)</v>
      </c>
      <c r="AF3" s="10" t="str">
        <f>TEXT(AF2,"(aaa)")</f>
        <v>(水)</v>
      </c>
      <c r="AG3" s="10"/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家計簿月計表(平成15年11月)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214</v>
      </c>
      <c r="AL78" s="73"/>
      <c r="AM78" s="73"/>
      <c r="AN78" s="72"/>
      <c r="AO78" s="72" t="str">
        <f>G1</f>
        <v>(dyﾏｲﾄﾞ/家計15･04:H15.5.25)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C4" sqref="C4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215</v>
      </c>
      <c r="B1" s="2"/>
      <c r="C1" s="3" t="s">
        <v>216</v>
      </c>
      <c r="D1" s="3"/>
      <c r="E1" s="3"/>
      <c r="F1" s="3"/>
      <c r="G1" s="3" t="s">
        <v>217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37980</v>
      </c>
      <c r="D2" s="137">
        <f>+C2+1</f>
        <v>37981</v>
      </c>
      <c r="E2" s="137">
        <f>+D2+1</f>
        <v>37982</v>
      </c>
      <c r="F2" s="137">
        <f aca="true" t="shared" si="0" ref="F2:AD2">+E2+1</f>
        <v>37983</v>
      </c>
      <c r="G2" s="137">
        <f t="shared" si="0"/>
        <v>37984</v>
      </c>
      <c r="H2" s="137">
        <f t="shared" si="0"/>
        <v>37985</v>
      </c>
      <c r="I2" s="137">
        <f t="shared" si="0"/>
        <v>37986</v>
      </c>
      <c r="J2" s="137">
        <f t="shared" si="0"/>
        <v>37987</v>
      </c>
      <c r="K2" s="137">
        <f t="shared" si="0"/>
        <v>37988</v>
      </c>
      <c r="L2" s="137">
        <f t="shared" si="0"/>
        <v>37989</v>
      </c>
      <c r="M2" s="137">
        <f t="shared" si="0"/>
        <v>37990</v>
      </c>
      <c r="N2" s="137">
        <f t="shared" si="0"/>
        <v>37991</v>
      </c>
      <c r="O2" s="137">
        <f t="shared" si="0"/>
        <v>37992</v>
      </c>
      <c r="P2" s="137">
        <f t="shared" si="0"/>
        <v>37993</v>
      </c>
      <c r="Q2" s="137">
        <f t="shared" si="0"/>
        <v>37994</v>
      </c>
      <c r="R2" s="137">
        <f t="shared" si="0"/>
        <v>37995</v>
      </c>
      <c r="S2" s="137">
        <f t="shared" si="0"/>
        <v>37996</v>
      </c>
      <c r="T2" s="137">
        <f t="shared" si="0"/>
        <v>37997</v>
      </c>
      <c r="U2" s="137">
        <f t="shared" si="0"/>
        <v>37998</v>
      </c>
      <c r="V2" s="137">
        <f t="shared" si="0"/>
        <v>37999</v>
      </c>
      <c r="W2" s="137">
        <f t="shared" si="0"/>
        <v>38000</v>
      </c>
      <c r="X2" s="137">
        <f t="shared" si="0"/>
        <v>38001</v>
      </c>
      <c r="Y2" s="137">
        <f t="shared" si="0"/>
        <v>38002</v>
      </c>
      <c r="Z2" s="137">
        <f t="shared" si="0"/>
        <v>38003</v>
      </c>
      <c r="AA2" s="137">
        <f t="shared" si="0"/>
        <v>38004</v>
      </c>
      <c r="AB2" s="137">
        <f t="shared" si="0"/>
        <v>38005</v>
      </c>
      <c r="AC2" s="137">
        <f t="shared" si="0"/>
        <v>38006</v>
      </c>
      <c r="AD2" s="137">
        <f t="shared" si="0"/>
        <v>38007</v>
      </c>
      <c r="AE2" s="137">
        <f>+AD2+1</f>
        <v>38008</v>
      </c>
      <c r="AF2" s="137">
        <f>+AE2+1</f>
        <v>38009</v>
      </c>
      <c r="AG2" s="137">
        <f>+AF2+1</f>
        <v>38010</v>
      </c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(木)</v>
      </c>
      <c r="D3" s="10" t="str">
        <f t="shared" si="1"/>
        <v>(金)</v>
      </c>
      <c r="E3" s="10" t="str">
        <f t="shared" si="1"/>
        <v>(土)</v>
      </c>
      <c r="F3" s="10" t="str">
        <f t="shared" si="1"/>
        <v>(日)</v>
      </c>
      <c r="G3" s="10" t="str">
        <f t="shared" si="1"/>
        <v>(月)</v>
      </c>
      <c r="H3" s="10" t="str">
        <f t="shared" si="1"/>
        <v>(火)</v>
      </c>
      <c r="I3" s="10" t="str">
        <f t="shared" si="1"/>
        <v>(水)</v>
      </c>
      <c r="J3" s="10" t="str">
        <f t="shared" si="1"/>
        <v>(木)</v>
      </c>
      <c r="K3" s="10" t="str">
        <f t="shared" si="1"/>
        <v>(金)</v>
      </c>
      <c r="L3" s="10" t="str">
        <f t="shared" si="1"/>
        <v>(土)</v>
      </c>
      <c r="M3" s="10" t="str">
        <f t="shared" si="1"/>
        <v>(日)</v>
      </c>
      <c r="N3" s="10" t="str">
        <f t="shared" si="1"/>
        <v>(月)</v>
      </c>
      <c r="O3" s="10" t="str">
        <f t="shared" si="1"/>
        <v>(火)</v>
      </c>
      <c r="P3" s="10" t="str">
        <f t="shared" si="1"/>
        <v>(水)</v>
      </c>
      <c r="Q3" s="10" t="str">
        <f t="shared" si="1"/>
        <v>(木)</v>
      </c>
      <c r="R3" s="10" t="str">
        <f t="shared" si="1"/>
        <v>(金)</v>
      </c>
      <c r="S3" s="10" t="str">
        <f t="shared" si="1"/>
        <v>(土)</v>
      </c>
      <c r="T3" s="10" t="str">
        <f t="shared" si="1"/>
        <v>(日)</v>
      </c>
      <c r="U3" s="10" t="str">
        <f t="shared" si="1"/>
        <v>(月)</v>
      </c>
      <c r="V3" s="10" t="str">
        <f t="shared" si="1"/>
        <v>(火)</v>
      </c>
      <c r="W3" s="10" t="str">
        <f t="shared" si="1"/>
        <v>(水)</v>
      </c>
      <c r="X3" s="10" t="str">
        <f t="shared" si="1"/>
        <v>(木)</v>
      </c>
      <c r="Y3" s="10" t="str">
        <f t="shared" si="1"/>
        <v>(金)</v>
      </c>
      <c r="Z3" s="10" t="str">
        <f t="shared" si="1"/>
        <v>(土)</v>
      </c>
      <c r="AA3" s="10" t="str">
        <f t="shared" si="1"/>
        <v>(日)</v>
      </c>
      <c r="AB3" s="10" t="str">
        <f t="shared" si="1"/>
        <v>(月)</v>
      </c>
      <c r="AC3" s="10" t="str">
        <f t="shared" si="1"/>
        <v>(火)</v>
      </c>
      <c r="AD3" s="10" t="str">
        <f t="shared" si="1"/>
        <v>(水)</v>
      </c>
      <c r="AE3" s="10" t="str">
        <f>TEXT(AE2,"(aaa)")</f>
        <v>(木)</v>
      </c>
      <c r="AF3" s="10" t="str">
        <f>TEXT(AF2,"(aaa)")</f>
        <v>(金)</v>
      </c>
      <c r="AG3" s="10" t="str">
        <f>TEXT(AG2,"(aaa)")</f>
        <v>(土)</v>
      </c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家計簿月計表(平成15年12月)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218</v>
      </c>
      <c r="AL78" s="73"/>
      <c r="AM78" s="73"/>
      <c r="AN78" s="72"/>
      <c r="AO78" s="72" t="str">
        <f>G1</f>
        <v>(dyﾏｲﾄﾞ/家計15･04:H16.1.25)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07"/>
  <sheetViews>
    <sheetView showZeros="0" workbookViewId="0" topLeftCell="A1">
      <selection activeCell="A1" sqref="A1"/>
    </sheetView>
  </sheetViews>
  <sheetFormatPr defaultColWidth="13.375" defaultRowHeight="13.5"/>
  <cols>
    <col min="1" max="1" width="13.375" style="167" customWidth="1"/>
    <col min="2" max="2" width="22.00390625" style="167" customWidth="1"/>
    <col min="3" max="15" width="13.375" style="167" customWidth="1"/>
    <col min="16" max="16" width="45.125" style="167" customWidth="1"/>
    <col min="17" max="17" width="14.625" style="167" customWidth="1"/>
    <col min="18" max="18" width="16.375" style="167" customWidth="1"/>
    <col min="19" max="19" width="17.625" style="168" bestFit="1" customWidth="1"/>
    <col min="20" max="20" width="15.125" style="168" bestFit="1" customWidth="1"/>
    <col min="21" max="21" width="13.125" style="168" customWidth="1"/>
    <col min="22" max="33" width="13.125" style="167" customWidth="1"/>
    <col min="34" max="34" width="41.75390625" style="167" bestFit="1" customWidth="1"/>
    <col min="35" max="35" width="8.375" style="167" customWidth="1"/>
    <col min="36" max="16384" width="13.375" style="167" customWidth="1"/>
  </cols>
  <sheetData>
    <row r="1" spans="1:15" ht="18" thickBot="1">
      <c r="A1" s="144" t="s">
        <v>171</v>
      </c>
      <c r="B1" s="144"/>
      <c r="C1" s="143" t="s">
        <v>172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21" s="148" customFormat="1" ht="17.25">
      <c r="A2" s="251"/>
      <c r="B2" s="253"/>
      <c r="C2" s="245" t="s">
        <v>173</v>
      </c>
      <c r="D2" s="245" t="s">
        <v>174</v>
      </c>
      <c r="E2" s="245" t="s">
        <v>175</v>
      </c>
      <c r="F2" s="245" t="s">
        <v>176</v>
      </c>
      <c r="G2" s="245" t="s">
        <v>177</v>
      </c>
      <c r="H2" s="245" t="s">
        <v>178</v>
      </c>
      <c r="I2" s="245" t="s">
        <v>179</v>
      </c>
      <c r="J2" s="245" t="s">
        <v>180</v>
      </c>
      <c r="K2" s="245" t="s">
        <v>181</v>
      </c>
      <c r="L2" s="245" t="s">
        <v>182</v>
      </c>
      <c r="M2" s="245" t="s">
        <v>183</v>
      </c>
      <c r="N2" s="255" t="s">
        <v>184</v>
      </c>
      <c r="O2" s="247" t="s">
        <v>1</v>
      </c>
      <c r="P2" s="249" t="s">
        <v>2</v>
      </c>
      <c r="Q2" s="169"/>
      <c r="R2" s="169"/>
      <c r="S2" s="170"/>
      <c r="T2" s="170"/>
      <c r="U2" s="170"/>
    </row>
    <row r="3" spans="1:18" ht="18" thickBot="1">
      <c r="A3" s="252"/>
      <c r="B3" s="254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54"/>
      <c r="O3" s="248"/>
      <c r="P3" s="250"/>
      <c r="Q3" s="72"/>
      <c r="R3" s="72"/>
    </row>
    <row r="4" spans="1:16" ht="17.25">
      <c r="A4" s="149"/>
      <c r="B4" s="150" t="s">
        <v>3</v>
      </c>
      <c r="C4" s="159">
        <f>'1月'!AH4</f>
        <v>220000</v>
      </c>
      <c r="D4" s="159">
        <f>'2月'!AH4</f>
        <v>0</v>
      </c>
      <c r="E4" s="159">
        <f>'3月'!AH4</f>
        <v>0</v>
      </c>
      <c r="F4" s="159">
        <f>'4月'!AH4</f>
        <v>0</v>
      </c>
      <c r="G4" s="159">
        <f>'5月'!AH4</f>
        <v>0</v>
      </c>
      <c r="H4" s="159">
        <f>'6月'!AH4</f>
        <v>0</v>
      </c>
      <c r="I4" s="159">
        <f>'7月'!AH4</f>
        <v>0</v>
      </c>
      <c r="J4" s="159">
        <f>'8月'!AH4</f>
        <v>0</v>
      </c>
      <c r="K4" s="159">
        <f>'9月'!AH4</f>
        <v>0</v>
      </c>
      <c r="L4" s="159">
        <f>'10月'!AH4</f>
        <v>0</v>
      </c>
      <c r="M4" s="159">
        <f>'11月'!AH4</f>
        <v>0</v>
      </c>
      <c r="N4" s="82">
        <f>'11月'!AH4</f>
        <v>0</v>
      </c>
      <c r="O4" s="151">
        <f>SUM(C4:N4)</f>
        <v>220000</v>
      </c>
      <c r="P4" s="141"/>
    </row>
    <row r="5" spans="1:16" ht="17.25">
      <c r="A5" s="152" t="s">
        <v>104</v>
      </c>
      <c r="B5" s="150" t="s">
        <v>4</v>
      </c>
      <c r="C5" s="159">
        <f>'1月'!AH5</f>
        <v>32000</v>
      </c>
      <c r="D5" s="159">
        <f>'2月'!AH5</f>
        <v>0</v>
      </c>
      <c r="E5" s="159">
        <f>'3月'!AH5</f>
        <v>0</v>
      </c>
      <c r="F5" s="159">
        <f>'4月'!AH5</f>
        <v>0</v>
      </c>
      <c r="G5" s="159">
        <f>'5月'!AH5</f>
        <v>0</v>
      </c>
      <c r="H5" s="159">
        <f>'6月'!AH5</f>
        <v>0</v>
      </c>
      <c r="I5" s="159">
        <f>'7月'!AH5</f>
        <v>0</v>
      </c>
      <c r="J5" s="159">
        <f>'8月'!AH5</f>
        <v>0</v>
      </c>
      <c r="K5" s="159">
        <f>'9月'!AH5</f>
        <v>0</v>
      </c>
      <c r="L5" s="159">
        <f>'10月'!AH5</f>
        <v>0</v>
      </c>
      <c r="M5" s="159">
        <f>'11月'!AH5</f>
        <v>0</v>
      </c>
      <c r="N5" s="82">
        <f>'11月'!AH5</f>
        <v>0</v>
      </c>
      <c r="O5" s="151">
        <f>SUM(C5:N5)</f>
        <v>32000</v>
      </c>
      <c r="P5" s="141"/>
    </row>
    <row r="6" spans="1:16" ht="17.25">
      <c r="A6" s="149" t="s">
        <v>7</v>
      </c>
      <c r="B6" s="153" t="s">
        <v>8</v>
      </c>
      <c r="C6" s="115">
        <f>'1月'!AH6</f>
        <v>1950</v>
      </c>
      <c r="D6" s="115">
        <f>'2月'!AH6</f>
        <v>0</v>
      </c>
      <c r="E6" s="115">
        <f>'3月'!AH6</f>
        <v>0</v>
      </c>
      <c r="F6" s="115">
        <f>'4月'!AH6</f>
        <v>0</v>
      </c>
      <c r="G6" s="115">
        <f>'5月'!AH6</f>
        <v>0</v>
      </c>
      <c r="H6" s="115">
        <f>'6月'!AH6</f>
        <v>0</v>
      </c>
      <c r="I6" s="115">
        <f>'7月'!AH6</f>
        <v>0</v>
      </c>
      <c r="J6" s="115">
        <f>'8月'!AH6</f>
        <v>0</v>
      </c>
      <c r="K6" s="115">
        <f>'9月'!AH6</f>
        <v>0</v>
      </c>
      <c r="L6" s="115">
        <f>'10月'!AH6</f>
        <v>0</v>
      </c>
      <c r="M6" s="115">
        <f>'11月'!AH6</f>
        <v>0</v>
      </c>
      <c r="N6" s="154">
        <f>'11月'!AH6</f>
        <v>0</v>
      </c>
      <c r="O6" s="171">
        <f>SUM(C6:N6)</f>
        <v>1950</v>
      </c>
      <c r="P6" s="172"/>
    </row>
    <row r="7" spans="1:16" ht="18" thickBot="1">
      <c r="A7" s="173" t="s">
        <v>7</v>
      </c>
      <c r="B7" s="174" t="s">
        <v>11</v>
      </c>
      <c r="C7" s="175">
        <f>'1月'!AH7</f>
        <v>253950</v>
      </c>
      <c r="D7" s="175">
        <f>'2月'!AH7</f>
        <v>0</v>
      </c>
      <c r="E7" s="175">
        <f>'3月'!AH7</f>
        <v>0</v>
      </c>
      <c r="F7" s="175">
        <f>'4月'!AH7</f>
        <v>0</v>
      </c>
      <c r="G7" s="175">
        <f>'5月'!AH7</f>
        <v>0</v>
      </c>
      <c r="H7" s="175">
        <f>'6月'!AH7</f>
        <v>0</v>
      </c>
      <c r="I7" s="175">
        <f>'7月'!AH7</f>
        <v>0</v>
      </c>
      <c r="J7" s="175">
        <f>'8月'!AH7</f>
        <v>0</v>
      </c>
      <c r="K7" s="175">
        <f>'9月'!AH7</f>
        <v>0</v>
      </c>
      <c r="L7" s="175">
        <f>'10月'!AH7</f>
        <v>0</v>
      </c>
      <c r="M7" s="175">
        <f>'11月'!AH7</f>
        <v>0</v>
      </c>
      <c r="N7" s="176">
        <f>'11月'!AH7</f>
        <v>0</v>
      </c>
      <c r="O7" s="177">
        <f>SUM(O4:O6)</f>
        <v>253950</v>
      </c>
      <c r="P7" s="178"/>
    </row>
    <row r="8" spans="1:16" ht="17.25">
      <c r="A8" s="149"/>
      <c r="B8" s="150" t="s">
        <v>105</v>
      </c>
      <c r="C8" s="159">
        <f>'1月'!AH8</f>
        <v>4000</v>
      </c>
      <c r="D8" s="159">
        <f>'2月'!AH8</f>
        <v>0</v>
      </c>
      <c r="E8" s="159">
        <f>'3月'!AH8</f>
        <v>0</v>
      </c>
      <c r="F8" s="159">
        <f>'4月'!AH8</f>
        <v>0</v>
      </c>
      <c r="G8" s="159">
        <f>'5月'!AH8</f>
        <v>0</v>
      </c>
      <c r="H8" s="159">
        <f>'6月'!AH8</f>
        <v>0</v>
      </c>
      <c r="I8" s="159">
        <f>'7月'!AH8</f>
        <v>0</v>
      </c>
      <c r="J8" s="159">
        <f>'8月'!AH8</f>
        <v>0</v>
      </c>
      <c r="K8" s="159">
        <f>'9月'!AH8</f>
        <v>0</v>
      </c>
      <c r="L8" s="159">
        <f>'10月'!AH8</f>
        <v>0</v>
      </c>
      <c r="M8" s="159">
        <f>'11月'!AH8</f>
        <v>0</v>
      </c>
      <c r="N8" s="82">
        <f>'11月'!AH8</f>
        <v>0</v>
      </c>
      <c r="O8" s="151">
        <f>C8</f>
        <v>4000</v>
      </c>
      <c r="P8" s="141"/>
    </row>
    <row r="9" spans="1:16" ht="17.25">
      <c r="A9" s="149"/>
      <c r="B9" s="179" t="s">
        <v>12</v>
      </c>
      <c r="C9" s="163">
        <f>'1月'!AH9</f>
        <v>60000</v>
      </c>
      <c r="D9" s="163">
        <f>'2月'!AH9</f>
        <v>0</v>
      </c>
      <c r="E9" s="163">
        <f>'3月'!AH9</f>
        <v>0</v>
      </c>
      <c r="F9" s="163">
        <f>'4月'!AH9</f>
        <v>0</v>
      </c>
      <c r="G9" s="163">
        <f>'5月'!AH9</f>
        <v>0</v>
      </c>
      <c r="H9" s="163">
        <f>'6月'!AH9</f>
        <v>0</v>
      </c>
      <c r="I9" s="163">
        <f>'7月'!AH9</f>
        <v>0</v>
      </c>
      <c r="J9" s="163">
        <f>'8月'!AH9</f>
        <v>0</v>
      </c>
      <c r="K9" s="163">
        <f>'9月'!AH9</f>
        <v>0</v>
      </c>
      <c r="L9" s="163">
        <f>'10月'!AH9</f>
        <v>0</v>
      </c>
      <c r="M9" s="163">
        <f>'11月'!AH9</f>
        <v>0</v>
      </c>
      <c r="N9" s="105">
        <f>'11月'!AH9</f>
        <v>0</v>
      </c>
      <c r="O9" s="180">
        <f>SUM(C9:N9)</f>
        <v>60000</v>
      </c>
      <c r="P9" s="181"/>
    </row>
    <row r="10" spans="1:16" ht="17.25">
      <c r="A10" s="182"/>
      <c r="B10" s="153" t="s">
        <v>106</v>
      </c>
      <c r="C10" s="164">
        <f>'1月'!AH10</f>
        <v>0</v>
      </c>
      <c r="D10" s="164">
        <f>'2月'!AH10</f>
        <v>0</v>
      </c>
      <c r="E10" s="164">
        <f>'3月'!AH10</f>
        <v>0</v>
      </c>
      <c r="F10" s="164">
        <f>'4月'!AH10</f>
        <v>0</v>
      </c>
      <c r="G10" s="164">
        <f>'5月'!AH10</f>
        <v>0</v>
      </c>
      <c r="H10" s="164">
        <f>'6月'!AH10</f>
        <v>0</v>
      </c>
      <c r="I10" s="164">
        <f>'7月'!AH10</f>
        <v>0</v>
      </c>
      <c r="J10" s="164">
        <f>'8月'!AH10</f>
        <v>0</v>
      </c>
      <c r="K10" s="164">
        <f>'9月'!AH10</f>
        <v>0</v>
      </c>
      <c r="L10" s="164">
        <f>'10月'!AH10</f>
        <v>0</v>
      </c>
      <c r="M10" s="164">
        <f>'11月'!AH10</f>
        <v>0</v>
      </c>
      <c r="N10" s="117">
        <f>'11月'!AH10</f>
        <v>0</v>
      </c>
      <c r="O10" s="183">
        <f>SUM(C10:N10)</f>
        <v>0</v>
      </c>
      <c r="P10" s="184"/>
    </row>
    <row r="11" spans="1:16" ht="17.25">
      <c r="A11" s="149"/>
      <c r="B11" s="185" t="s">
        <v>11</v>
      </c>
      <c r="C11" s="186">
        <f>'1月'!AH11</f>
        <v>64000</v>
      </c>
      <c r="D11" s="186">
        <f>'2月'!AH11</f>
        <v>0</v>
      </c>
      <c r="E11" s="186">
        <f>'3月'!AH11</f>
        <v>0</v>
      </c>
      <c r="F11" s="186">
        <f>'4月'!AH11</f>
        <v>0</v>
      </c>
      <c r="G11" s="186">
        <f>'5月'!AH11</f>
        <v>0</v>
      </c>
      <c r="H11" s="186">
        <f>'6月'!AH11</f>
        <v>0</v>
      </c>
      <c r="I11" s="186">
        <f>'7月'!AH11</f>
        <v>0</v>
      </c>
      <c r="J11" s="186">
        <f>'8月'!AH11</f>
        <v>0</v>
      </c>
      <c r="K11" s="186">
        <f>'9月'!AH11</f>
        <v>0</v>
      </c>
      <c r="L11" s="186">
        <f>'10月'!AH11</f>
        <v>0</v>
      </c>
      <c r="M11" s="186">
        <f>'11月'!AH11</f>
        <v>0</v>
      </c>
      <c r="N11" s="187">
        <f>'11月'!AH11</f>
        <v>0</v>
      </c>
      <c r="O11" s="188">
        <f>SUM(O8:O10)</f>
        <v>64000</v>
      </c>
      <c r="P11" s="189"/>
    </row>
    <row r="12" spans="1:16" ht="17.25">
      <c r="A12" s="152" t="s">
        <v>13</v>
      </c>
      <c r="B12" s="150" t="s">
        <v>107</v>
      </c>
      <c r="C12" s="159">
        <f>'1月'!AH12</f>
        <v>0</v>
      </c>
      <c r="D12" s="159">
        <f>'2月'!AH12</f>
        <v>0</v>
      </c>
      <c r="E12" s="159">
        <f>'3月'!AH12</f>
        <v>0</v>
      </c>
      <c r="F12" s="159">
        <f>'4月'!AH12</f>
        <v>0</v>
      </c>
      <c r="G12" s="159">
        <f>'5月'!AH12</f>
        <v>0</v>
      </c>
      <c r="H12" s="159">
        <f>'6月'!AH12</f>
        <v>0</v>
      </c>
      <c r="I12" s="159">
        <f>'7月'!AH12</f>
        <v>0</v>
      </c>
      <c r="J12" s="159">
        <f>'8月'!AH12</f>
        <v>0</v>
      </c>
      <c r="K12" s="159">
        <f>'9月'!AH12</f>
        <v>0</v>
      </c>
      <c r="L12" s="159">
        <f>'10月'!AH12</f>
        <v>0</v>
      </c>
      <c r="M12" s="159">
        <f>'11月'!AH12</f>
        <v>0</v>
      </c>
      <c r="N12" s="82">
        <f>'11月'!AH12</f>
        <v>0</v>
      </c>
      <c r="O12" s="151">
        <f aca="true" t="shared" si="0" ref="O12:O21">SUM(C12:N12)</f>
        <v>0</v>
      </c>
      <c r="P12" s="141"/>
    </row>
    <row r="13" spans="1:16" ht="17.25">
      <c r="A13" s="149"/>
      <c r="B13" s="150" t="s">
        <v>108</v>
      </c>
      <c r="C13" s="159">
        <f>'1月'!AH13</f>
        <v>15962.75</v>
      </c>
      <c r="D13" s="159">
        <f>'2月'!AH13</f>
        <v>0</v>
      </c>
      <c r="E13" s="159">
        <f>'3月'!AH13</f>
        <v>0</v>
      </c>
      <c r="F13" s="159">
        <f>'4月'!AH13</f>
        <v>0</v>
      </c>
      <c r="G13" s="159">
        <f>'5月'!AH13</f>
        <v>0</v>
      </c>
      <c r="H13" s="159">
        <f>'6月'!AH13</f>
        <v>0</v>
      </c>
      <c r="I13" s="159">
        <f>'7月'!AH13</f>
        <v>0</v>
      </c>
      <c r="J13" s="159">
        <f>'8月'!AH13</f>
        <v>0</v>
      </c>
      <c r="K13" s="159">
        <f>'9月'!AH13</f>
        <v>0</v>
      </c>
      <c r="L13" s="159">
        <f>'10月'!AH13</f>
        <v>0</v>
      </c>
      <c r="M13" s="159">
        <f>'11月'!AH13</f>
        <v>0</v>
      </c>
      <c r="N13" s="82">
        <f>'11月'!AH13</f>
        <v>0</v>
      </c>
      <c r="O13" s="151">
        <f t="shared" si="0"/>
        <v>15962.75</v>
      </c>
      <c r="P13" s="141"/>
    </row>
    <row r="14" spans="1:16" ht="17.25">
      <c r="A14" s="149"/>
      <c r="B14" s="150" t="s">
        <v>110</v>
      </c>
      <c r="C14" s="159">
        <f>'1月'!AH14</f>
        <v>0</v>
      </c>
      <c r="D14" s="159">
        <f>'2月'!AH14</f>
        <v>0</v>
      </c>
      <c r="E14" s="159">
        <f>'3月'!AH14</f>
        <v>0</v>
      </c>
      <c r="F14" s="159">
        <f>'4月'!AH14</f>
        <v>0</v>
      </c>
      <c r="G14" s="159">
        <f>'5月'!AH14</f>
        <v>0</v>
      </c>
      <c r="H14" s="159">
        <f>'6月'!AH14</f>
        <v>0</v>
      </c>
      <c r="I14" s="159">
        <f>'7月'!AH14</f>
        <v>0</v>
      </c>
      <c r="J14" s="159">
        <f>'8月'!AH14</f>
        <v>0</v>
      </c>
      <c r="K14" s="159">
        <f>'9月'!AH14</f>
        <v>0</v>
      </c>
      <c r="L14" s="159">
        <f>'10月'!AH14</f>
        <v>0</v>
      </c>
      <c r="M14" s="159">
        <f>'11月'!AH14</f>
        <v>0</v>
      </c>
      <c r="N14" s="82">
        <f>'11月'!AH14</f>
        <v>0</v>
      </c>
      <c r="O14" s="151">
        <f t="shared" si="0"/>
        <v>0</v>
      </c>
      <c r="P14" s="141"/>
    </row>
    <row r="15" spans="1:16" ht="17.25">
      <c r="A15" s="149"/>
      <c r="B15" s="150" t="s">
        <v>111</v>
      </c>
      <c r="C15" s="159">
        <f>'1月'!AH15</f>
        <v>0</v>
      </c>
      <c r="D15" s="159">
        <f>'2月'!AH15</f>
        <v>0</v>
      </c>
      <c r="E15" s="159">
        <f>'3月'!AH15</f>
        <v>0</v>
      </c>
      <c r="F15" s="159">
        <f>'4月'!AH15</f>
        <v>0</v>
      </c>
      <c r="G15" s="159">
        <f>'5月'!AH15</f>
        <v>0</v>
      </c>
      <c r="H15" s="159">
        <f>'6月'!AH15</f>
        <v>0</v>
      </c>
      <c r="I15" s="159">
        <f>'7月'!AH15</f>
        <v>0</v>
      </c>
      <c r="J15" s="159">
        <f>'8月'!AH15</f>
        <v>0</v>
      </c>
      <c r="K15" s="159">
        <f>'9月'!AH15</f>
        <v>0</v>
      </c>
      <c r="L15" s="159">
        <f>'10月'!AH15</f>
        <v>0</v>
      </c>
      <c r="M15" s="159">
        <f>'11月'!AH15</f>
        <v>0</v>
      </c>
      <c r="N15" s="82">
        <f>'11月'!AH15</f>
        <v>0</v>
      </c>
      <c r="O15" s="151">
        <f t="shared" si="0"/>
        <v>0</v>
      </c>
      <c r="P15" s="141"/>
    </row>
    <row r="16" spans="1:16" ht="17.25">
      <c r="A16" s="149"/>
      <c r="B16" s="150" t="s">
        <v>112</v>
      </c>
      <c r="C16" s="159">
        <f>'1月'!AH16</f>
        <v>9588</v>
      </c>
      <c r="D16" s="159">
        <f>'2月'!AH16</f>
        <v>0</v>
      </c>
      <c r="E16" s="159">
        <f>'3月'!AH16</f>
        <v>0</v>
      </c>
      <c r="F16" s="159">
        <f>'4月'!AH16</f>
        <v>0</v>
      </c>
      <c r="G16" s="159">
        <f>'5月'!AH16</f>
        <v>0</v>
      </c>
      <c r="H16" s="159">
        <f>'6月'!AH16</f>
        <v>0</v>
      </c>
      <c r="I16" s="159">
        <f>'7月'!AH16</f>
        <v>0</v>
      </c>
      <c r="J16" s="159">
        <f>'8月'!AH16</f>
        <v>0</v>
      </c>
      <c r="K16" s="159">
        <f>'9月'!AH16</f>
        <v>0</v>
      </c>
      <c r="L16" s="159">
        <f>'10月'!AH16</f>
        <v>0</v>
      </c>
      <c r="M16" s="159">
        <f>'11月'!AH16</f>
        <v>0</v>
      </c>
      <c r="N16" s="82">
        <f>'11月'!AH16</f>
        <v>0</v>
      </c>
      <c r="O16" s="151">
        <f t="shared" si="0"/>
        <v>9588</v>
      </c>
      <c r="P16" s="141"/>
    </row>
    <row r="17" spans="1:16" ht="17.25">
      <c r="A17" s="149"/>
      <c r="B17" s="150" t="s">
        <v>113</v>
      </c>
      <c r="C17" s="159">
        <f>'1月'!AH17</f>
        <v>10873</v>
      </c>
      <c r="D17" s="159">
        <f>'2月'!AH17</f>
        <v>0</v>
      </c>
      <c r="E17" s="159">
        <f>'3月'!AH17</f>
        <v>0</v>
      </c>
      <c r="F17" s="159">
        <f>'4月'!AH17</f>
        <v>0</v>
      </c>
      <c r="G17" s="159">
        <f>'5月'!AH17</f>
        <v>0</v>
      </c>
      <c r="H17" s="159">
        <f>'6月'!AH17</f>
        <v>0</v>
      </c>
      <c r="I17" s="159">
        <f>'7月'!AH17</f>
        <v>0</v>
      </c>
      <c r="J17" s="159">
        <f>'8月'!AH17</f>
        <v>0</v>
      </c>
      <c r="K17" s="159">
        <f>'9月'!AH17</f>
        <v>0</v>
      </c>
      <c r="L17" s="159">
        <f>'10月'!AH17</f>
        <v>0</v>
      </c>
      <c r="M17" s="159">
        <f>'11月'!AH17</f>
        <v>0</v>
      </c>
      <c r="N17" s="82">
        <f>'11月'!AH17</f>
        <v>0</v>
      </c>
      <c r="O17" s="151">
        <f t="shared" si="0"/>
        <v>10873</v>
      </c>
      <c r="P17" s="141"/>
    </row>
    <row r="18" spans="1:16" ht="17.25">
      <c r="A18" s="149"/>
      <c r="B18" s="150" t="s">
        <v>114</v>
      </c>
      <c r="C18" s="159">
        <f>'1月'!AH18</f>
        <v>12400</v>
      </c>
      <c r="D18" s="159">
        <f>'2月'!AH18</f>
        <v>0</v>
      </c>
      <c r="E18" s="159">
        <f>'3月'!AH18</f>
        <v>0</v>
      </c>
      <c r="F18" s="159">
        <f>'4月'!AH18</f>
        <v>0</v>
      </c>
      <c r="G18" s="159">
        <f>'5月'!AH18</f>
        <v>0</v>
      </c>
      <c r="H18" s="159">
        <f>'6月'!AH18</f>
        <v>0</v>
      </c>
      <c r="I18" s="159">
        <f>'7月'!AH18</f>
        <v>0</v>
      </c>
      <c r="J18" s="159">
        <f>'8月'!AH18</f>
        <v>0</v>
      </c>
      <c r="K18" s="159">
        <f>'9月'!AH18</f>
        <v>0</v>
      </c>
      <c r="L18" s="159">
        <f>'10月'!AH18</f>
        <v>0</v>
      </c>
      <c r="M18" s="159">
        <f>'11月'!AH18</f>
        <v>0</v>
      </c>
      <c r="N18" s="82">
        <f>'11月'!AH18</f>
        <v>0</v>
      </c>
      <c r="O18" s="151">
        <f t="shared" si="0"/>
        <v>12400</v>
      </c>
      <c r="P18" s="141"/>
    </row>
    <row r="19" spans="1:16" ht="17.25">
      <c r="A19" s="149"/>
      <c r="B19" s="150" t="s">
        <v>118</v>
      </c>
      <c r="C19" s="159">
        <f>'1月'!AH19</f>
        <v>8800</v>
      </c>
      <c r="D19" s="159">
        <f>'2月'!AH19</f>
        <v>0</v>
      </c>
      <c r="E19" s="159">
        <f>'3月'!AH19</f>
        <v>0</v>
      </c>
      <c r="F19" s="159">
        <f>'4月'!AH19</f>
        <v>0</v>
      </c>
      <c r="G19" s="159">
        <f>'5月'!AH19</f>
        <v>0</v>
      </c>
      <c r="H19" s="159">
        <f>'6月'!AH19</f>
        <v>0</v>
      </c>
      <c r="I19" s="159">
        <f>'7月'!AH19</f>
        <v>0</v>
      </c>
      <c r="J19" s="159">
        <f>'8月'!AH19</f>
        <v>0</v>
      </c>
      <c r="K19" s="159">
        <f>'9月'!AH19</f>
        <v>0</v>
      </c>
      <c r="L19" s="159">
        <f>'10月'!AH19</f>
        <v>0</v>
      </c>
      <c r="M19" s="159">
        <f>'11月'!AH19</f>
        <v>0</v>
      </c>
      <c r="N19" s="82">
        <f>'11月'!AH19</f>
        <v>0</v>
      </c>
      <c r="O19" s="151">
        <f t="shared" si="0"/>
        <v>8800</v>
      </c>
      <c r="P19" s="141"/>
    </row>
    <row r="20" spans="1:16" ht="17.25">
      <c r="A20" s="149"/>
      <c r="B20" s="150" t="s">
        <v>120</v>
      </c>
      <c r="C20" s="159">
        <f>'1月'!AH20</f>
        <v>0</v>
      </c>
      <c r="D20" s="159">
        <f>'2月'!AH20</f>
        <v>0</v>
      </c>
      <c r="E20" s="159">
        <f>'3月'!AH20</f>
        <v>0</v>
      </c>
      <c r="F20" s="159">
        <f>'4月'!AH20</f>
        <v>0</v>
      </c>
      <c r="G20" s="159">
        <f>'5月'!AH20</f>
        <v>0</v>
      </c>
      <c r="H20" s="159">
        <f>'6月'!AH20</f>
        <v>0</v>
      </c>
      <c r="I20" s="159">
        <f>'7月'!AH20</f>
        <v>0</v>
      </c>
      <c r="J20" s="159">
        <f>'8月'!AH20</f>
        <v>0</v>
      </c>
      <c r="K20" s="159">
        <f>'9月'!AH20</f>
        <v>0</v>
      </c>
      <c r="L20" s="159">
        <f>'10月'!AH20</f>
        <v>0</v>
      </c>
      <c r="M20" s="159">
        <f>'11月'!AH20</f>
        <v>0</v>
      </c>
      <c r="N20" s="82">
        <f>'11月'!AH20</f>
        <v>0</v>
      </c>
      <c r="O20" s="151">
        <f t="shared" si="0"/>
        <v>0</v>
      </c>
      <c r="P20" s="141"/>
    </row>
    <row r="21" spans="1:16" ht="17.25">
      <c r="A21" s="149"/>
      <c r="B21" s="150" t="s">
        <v>122</v>
      </c>
      <c r="C21" s="159">
        <f>'1月'!AH21</f>
        <v>850</v>
      </c>
      <c r="D21" s="159">
        <f>'2月'!AH21</f>
        <v>0</v>
      </c>
      <c r="E21" s="159">
        <f>'3月'!AH21</f>
        <v>0</v>
      </c>
      <c r="F21" s="159">
        <f>'4月'!AH21</f>
        <v>0</v>
      </c>
      <c r="G21" s="159">
        <f>'5月'!AH21</f>
        <v>0</v>
      </c>
      <c r="H21" s="159">
        <f>'6月'!AH21</f>
        <v>0</v>
      </c>
      <c r="I21" s="159">
        <f>'7月'!AH21</f>
        <v>0</v>
      </c>
      <c r="J21" s="159">
        <f>'8月'!AH21</f>
        <v>0</v>
      </c>
      <c r="K21" s="159">
        <f>'9月'!AH21</f>
        <v>0</v>
      </c>
      <c r="L21" s="159">
        <f>'10月'!AH21</f>
        <v>0</v>
      </c>
      <c r="M21" s="159">
        <f>'11月'!AH21</f>
        <v>0</v>
      </c>
      <c r="N21" s="82">
        <f>'11月'!AH21</f>
        <v>0</v>
      </c>
      <c r="O21" s="151">
        <f t="shared" si="0"/>
        <v>850</v>
      </c>
      <c r="P21" s="141"/>
    </row>
    <row r="22" spans="1:16" ht="17.25">
      <c r="A22" s="149"/>
      <c r="B22" s="190" t="s">
        <v>11</v>
      </c>
      <c r="C22" s="186">
        <f>'1月'!AH22</f>
        <v>58473.75</v>
      </c>
      <c r="D22" s="186">
        <f>'2月'!AH22</f>
        <v>0</v>
      </c>
      <c r="E22" s="186">
        <f>'3月'!AH22</f>
        <v>0</v>
      </c>
      <c r="F22" s="186">
        <f>'4月'!AH22</f>
        <v>0</v>
      </c>
      <c r="G22" s="186">
        <f>'5月'!AH22</f>
        <v>0</v>
      </c>
      <c r="H22" s="186">
        <f>'6月'!AH22</f>
        <v>0</v>
      </c>
      <c r="I22" s="186">
        <f>'7月'!AH22</f>
        <v>0</v>
      </c>
      <c r="J22" s="186">
        <f>'8月'!AH22</f>
        <v>0</v>
      </c>
      <c r="K22" s="186">
        <f>'9月'!AH22</f>
        <v>0</v>
      </c>
      <c r="L22" s="186">
        <f>'10月'!AH22</f>
        <v>0</v>
      </c>
      <c r="M22" s="186">
        <f>'11月'!AH22</f>
        <v>0</v>
      </c>
      <c r="N22" s="187">
        <f>'11月'!AH22</f>
        <v>0</v>
      </c>
      <c r="O22" s="188">
        <f>SUM(O12:O21)</f>
        <v>58473.75</v>
      </c>
      <c r="P22" s="189"/>
    </row>
    <row r="23" spans="1:16" ht="18" thickBot="1">
      <c r="A23" s="173" t="s">
        <v>7</v>
      </c>
      <c r="B23" s="191" t="s">
        <v>123</v>
      </c>
      <c r="C23" s="166">
        <f>'1月'!AH23</f>
        <v>5526.25</v>
      </c>
      <c r="D23" s="166">
        <f>'2月'!AH23</f>
        <v>0</v>
      </c>
      <c r="E23" s="166">
        <f>'3月'!AH23</f>
        <v>0</v>
      </c>
      <c r="F23" s="166">
        <f>'4月'!AH23</f>
        <v>0</v>
      </c>
      <c r="G23" s="166">
        <f>'5月'!AH23</f>
        <v>0</v>
      </c>
      <c r="H23" s="166">
        <f>'6月'!AH23</f>
        <v>0</v>
      </c>
      <c r="I23" s="166">
        <f>'7月'!AH23</f>
        <v>0</v>
      </c>
      <c r="J23" s="166">
        <f>'8月'!AH23</f>
        <v>0</v>
      </c>
      <c r="K23" s="166">
        <f>'9月'!AH23</f>
        <v>0</v>
      </c>
      <c r="L23" s="166">
        <f>'10月'!AH23</f>
        <v>0</v>
      </c>
      <c r="M23" s="166">
        <f>'11月'!AH23</f>
        <v>0</v>
      </c>
      <c r="N23" s="130">
        <f>'11月'!AH23</f>
        <v>0</v>
      </c>
      <c r="O23" s="177">
        <f>O11-O22</f>
        <v>5526.25</v>
      </c>
      <c r="P23" s="178"/>
    </row>
    <row r="24" spans="1:16" ht="17.25">
      <c r="A24" s="149"/>
      <c r="B24" s="150" t="s">
        <v>105</v>
      </c>
      <c r="C24" s="159">
        <f>'1月'!AH24</f>
        <v>6280</v>
      </c>
      <c r="D24" s="159">
        <f>'2月'!AH24</f>
        <v>0</v>
      </c>
      <c r="E24" s="159">
        <f>'3月'!AH24</f>
        <v>0</v>
      </c>
      <c r="F24" s="159">
        <f>'4月'!AH24</f>
        <v>0</v>
      </c>
      <c r="G24" s="159">
        <f>'5月'!AH24</f>
        <v>0</v>
      </c>
      <c r="H24" s="159">
        <f>'6月'!AH24</f>
        <v>0</v>
      </c>
      <c r="I24" s="159">
        <f>'7月'!AH24</f>
        <v>0</v>
      </c>
      <c r="J24" s="159">
        <f>'8月'!AH24</f>
        <v>0</v>
      </c>
      <c r="K24" s="159">
        <f>'9月'!AH24</f>
        <v>0</v>
      </c>
      <c r="L24" s="159">
        <f>'10月'!AH24</f>
        <v>0</v>
      </c>
      <c r="M24" s="159">
        <f>'11月'!AH24</f>
        <v>0</v>
      </c>
      <c r="N24" s="82">
        <f>'11月'!AH24</f>
        <v>0</v>
      </c>
      <c r="O24" s="151">
        <f>C24</f>
        <v>6280</v>
      </c>
      <c r="P24" s="141"/>
    </row>
    <row r="25" spans="1:16" ht="17.25">
      <c r="A25" s="149"/>
      <c r="B25" s="179" t="s">
        <v>12</v>
      </c>
      <c r="C25" s="163">
        <f>'1月'!AH25</f>
        <v>100000</v>
      </c>
      <c r="D25" s="163">
        <f>'2月'!AH25</f>
        <v>0</v>
      </c>
      <c r="E25" s="163">
        <f>'3月'!AH25</f>
        <v>0</v>
      </c>
      <c r="F25" s="163">
        <f>'4月'!AH25</f>
        <v>0</v>
      </c>
      <c r="G25" s="163">
        <f>'5月'!AH25</f>
        <v>0</v>
      </c>
      <c r="H25" s="163">
        <f>'6月'!AH25</f>
        <v>0</v>
      </c>
      <c r="I25" s="163">
        <f>'7月'!AH25</f>
        <v>0</v>
      </c>
      <c r="J25" s="163">
        <f>'8月'!AH25</f>
        <v>0</v>
      </c>
      <c r="K25" s="163">
        <f>'9月'!AH25</f>
        <v>0</v>
      </c>
      <c r="L25" s="163">
        <f>'10月'!AH25</f>
        <v>0</v>
      </c>
      <c r="M25" s="163">
        <f>'11月'!AH25</f>
        <v>0</v>
      </c>
      <c r="N25" s="105">
        <f>'11月'!AH25</f>
        <v>0</v>
      </c>
      <c r="O25" s="180">
        <f>SUM(C25:N25)</f>
        <v>100000</v>
      </c>
      <c r="P25" s="181"/>
    </row>
    <row r="26" spans="1:16" ht="17.25">
      <c r="A26" s="182"/>
      <c r="B26" s="153" t="s">
        <v>106</v>
      </c>
      <c r="C26" s="164">
        <f>'1月'!AH26</f>
        <v>0</v>
      </c>
      <c r="D26" s="164">
        <f>'2月'!AH26</f>
        <v>0</v>
      </c>
      <c r="E26" s="164">
        <f>'3月'!AH26</f>
        <v>0</v>
      </c>
      <c r="F26" s="164">
        <f>'4月'!AH26</f>
        <v>0</v>
      </c>
      <c r="G26" s="164">
        <f>'5月'!AH26</f>
        <v>0</v>
      </c>
      <c r="H26" s="164">
        <f>'6月'!AH26</f>
        <v>0</v>
      </c>
      <c r="I26" s="164">
        <f>'7月'!AH26</f>
        <v>0</v>
      </c>
      <c r="J26" s="164">
        <f>'8月'!AH26</f>
        <v>0</v>
      </c>
      <c r="K26" s="164">
        <f>'9月'!AH26</f>
        <v>0</v>
      </c>
      <c r="L26" s="164">
        <f>'10月'!AH26</f>
        <v>0</v>
      </c>
      <c r="M26" s="164">
        <f>'11月'!AH26</f>
        <v>0</v>
      </c>
      <c r="N26" s="117">
        <f>'11月'!AH26</f>
        <v>0</v>
      </c>
      <c r="O26" s="183">
        <f>SUM(C26:N26)</f>
        <v>0</v>
      </c>
      <c r="P26" s="184"/>
    </row>
    <row r="27" spans="1:16" ht="17.25">
      <c r="A27" s="149" t="s">
        <v>7</v>
      </c>
      <c r="B27" s="185" t="s">
        <v>11</v>
      </c>
      <c r="C27" s="186">
        <f>'1月'!AH27</f>
        <v>106280</v>
      </c>
      <c r="D27" s="186">
        <f>'2月'!AH27</f>
        <v>0</v>
      </c>
      <c r="E27" s="186">
        <f>'3月'!AH27</f>
        <v>0</v>
      </c>
      <c r="F27" s="186">
        <f>'4月'!AH27</f>
        <v>0</v>
      </c>
      <c r="G27" s="186">
        <f>'5月'!AH27</f>
        <v>0</v>
      </c>
      <c r="H27" s="186">
        <f>'6月'!AH27</f>
        <v>0</v>
      </c>
      <c r="I27" s="186">
        <f>'7月'!AH27</f>
        <v>0</v>
      </c>
      <c r="J27" s="186">
        <f>'8月'!AH27</f>
        <v>0</v>
      </c>
      <c r="K27" s="186">
        <f>'9月'!AH27</f>
        <v>0</v>
      </c>
      <c r="L27" s="186">
        <f>'10月'!AH27</f>
        <v>0</v>
      </c>
      <c r="M27" s="186">
        <f>'11月'!AH27</f>
        <v>0</v>
      </c>
      <c r="N27" s="187">
        <f>'11月'!AH27</f>
        <v>0</v>
      </c>
      <c r="O27" s="188">
        <f>SUM(O24:O26)</f>
        <v>106280</v>
      </c>
      <c r="P27" s="189"/>
    </row>
    <row r="28" spans="1:16" ht="17.25">
      <c r="A28" s="152" t="s">
        <v>42</v>
      </c>
      <c r="B28" s="150" t="s">
        <v>124</v>
      </c>
      <c r="C28" s="159">
        <f>'1月'!AH28</f>
        <v>56478</v>
      </c>
      <c r="D28" s="159">
        <f>'2月'!AH28</f>
        <v>0</v>
      </c>
      <c r="E28" s="159">
        <f>'3月'!AH28</f>
        <v>0</v>
      </c>
      <c r="F28" s="159">
        <f>'4月'!AH28</f>
        <v>0</v>
      </c>
      <c r="G28" s="159">
        <f>'5月'!AH28</f>
        <v>0</v>
      </c>
      <c r="H28" s="159">
        <f>'6月'!AH28</f>
        <v>0</v>
      </c>
      <c r="I28" s="159">
        <f>'7月'!AH28</f>
        <v>0</v>
      </c>
      <c r="J28" s="159">
        <f>'8月'!AH28</f>
        <v>0</v>
      </c>
      <c r="K28" s="159">
        <f>'9月'!AH28</f>
        <v>0</v>
      </c>
      <c r="L28" s="159">
        <f>'10月'!AH28</f>
        <v>0</v>
      </c>
      <c r="M28" s="159">
        <f>'11月'!AH28</f>
        <v>0</v>
      </c>
      <c r="N28" s="82">
        <f>'11月'!AH28</f>
        <v>0</v>
      </c>
      <c r="O28" s="151">
        <f aca="true" t="shared" si="1" ref="O28:O38">SUM(C28:N28)</f>
        <v>56478</v>
      </c>
      <c r="P28" s="141"/>
    </row>
    <row r="29" spans="1:16" ht="17.25">
      <c r="A29" s="149" t="s">
        <v>7</v>
      </c>
      <c r="B29" s="150" t="s">
        <v>125</v>
      </c>
      <c r="C29" s="159">
        <f>'1月'!AH29</f>
        <v>2333</v>
      </c>
      <c r="D29" s="159">
        <f>'2月'!AH29</f>
        <v>0</v>
      </c>
      <c r="E29" s="159">
        <f>'3月'!AH29</f>
        <v>0</v>
      </c>
      <c r="F29" s="159">
        <f>'4月'!AH29</f>
        <v>0</v>
      </c>
      <c r="G29" s="159">
        <f>'5月'!AH29</f>
        <v>0</v>
      </c>
      <c r="H29" s="159">
        <f>'6月'!AH29</f>
        <v>0</v>
      </c>
      <c r="I29" s="159">
        <f>'7月'!AH29</f>
        <v>0</v>
      </c>
      <c r="J29" s="159">
        <f>'8月'!AH29</f>
        <v>0</v>
      </c>
      <c r="K29" s="159">
        <f>'9月'!AH29</f>
        <v>0</v>
      </c>
      <c r="L29" s="159">
        <f>'10月'!AH29</f>
        <v>0</v>
      </c>
      <c r="M29" s="159">
        <f>'11月'!AH29</f>
        <v>0</v>
      </c>
      <c r="N29" s="82">
        <f>'11月'!AH29</f>
        <v>0</v>
      </c>
      <c r="O29" s="151">
        <f t="shared" si="1"/>
        <v>2333</v>
      </c>
      <c r="P29" s="141"/>
    </row>
    <row r="30" spans="1:16" ht="17.25">
      <c r="A30" s="149" t="s">
        <v>7</v>
      </c>
      <c r="B30" s="150" t="s">
        <v>126</v>
      </c>
      <c r="C30" s="159">
        <f>'1月'!AH30</f>
        <v>14857</v>
      </c>
      <c r="D30" s="159">
        <f>'2月'!AH30</f>
        <v>0</v>
      </c>
      <c r="E30" s="159">
        <f>'3月'!AH30</f>
        <v>0</v>
      </c>
      <c r="F30" s="159">
        <f>'4月'!AH30</f>
        <v>0</v>
      </c>
      <c r="G30" s="159">
        <f>'5月'!AH30</f>
        <v>0</v>
      </c>
      <c r="H30" s="159">
        <f>'6月'!AH30</f>
        <v>0</v>
      </c>
      <c r="I30" s="159">
        <f>'7月'!AH30</f>
        <v>0</v>
      </c>
      <c r="J30" s="159">
        <f>'8月'!AH30</f>
        <v>0</v>
      </c>
      <c r="K30" s="159">
        <f>'9月'!AH30</f>
        <v>0</v>
      </c>
      <c r="L30" s="159">
        <f>'10月'!AH30</f>
        <v>0</v>
      </c>
      <c r="M30" s="159">
        <f>'11月'!AH30</f>
        <v>0</v>
      </c>
      <c r="N30" s="82">
        <f>'11月'!AH30</f>
        <v>0</v>
      </c>
      <c r="O30" s="151">
        <f t="shared" si="1"/>
        <v>14857</v>
      </c>
      <c r="P30" s="141"/>
    </row>
    <row r="31" spans="1:16" ht="17.25">
      <c r="A31" s="149" t="s">
        <v>7</v>
      </c>
      <c r="B31" s="150" t="s">
        <v>127</v>
      </c>
      <c r="C31" s="159">
        <f>'1月'!AH31</f>
        <v>1050</v>
      </c>
      <c r="D31" s="159">
        <f>'2月'!AH31</f>
        <v>0</v>
      </c>
      <c r="E31" s="159">
        <f>'3月'!AH31</f>
        <v>0</v>
      </c>
      <c r="F31" s="159">
        <f>'4月'!AH31</f>
        <v>0</v>
      </c>
      <c r="G31" s="159">
        <f>'5月'!AH31</f>
        <v>0</v>
      </c>
      <c r="H31" s="159">
        <f>'6月'!AH31</f>
        <v>0</v>
      </c>
      <c r="I31" s="159">
        <f>'7月'!AH31</f>
        <v>0</v>
      </c>
      <c r="J31" s="159">
        <f>'8月'!AH31</f>
        <v>0</v>
      </c>
      <c r="K31" s="159">
        <f>'9月'!AH31</f>
        <v>0</v>
      </c>
      <c r="L31" s="159">
        <f>'10月'!AH31</f>
        <v>0</v>
      </c>
      <c r="M31" s="159">
        <f>'11月'!AH31</f>
        <v>0</v>
      </c>
      <c r="N31" s="82">
        <f>'11月'!AH31</f>
        <v>0</v>
      </c>
      <c r="O31" s="151">
        <f t="shared" si="1"/>
        <v>1050</v>
      </c>
      <c r="P31" s="141"/>
    </row>
    <row r="32" spans="1:16" ht="17.25">
      <c r="A32" s="149" t="s">
        <v>7</v>
      </c>
      <c r="B32" s="150" t="s">
        <v>128</v>
      </c>
      <c r="C32" s="159">
        <f>'1月'!AH32</f>
        <v>16945</v>
      </c>
      <c r="D32" s="159">
        <f>'2月'!AH32</f>
        <v>0</v>
      </c>
      <c r="E32" s="159">
        <f>'3月'!AH32</f>
        <v>0</v>
      </c>
      <c r="F32" s="159">
        <f>'4月'!AH32</f>
        <v>0</v>
      </c>
      <c r="G32" s="159">
        <f>'5月'!AH32</f>
        <v>0</v>
      </c>
      <c r="H32" s="159">
        <f>'6月'!AH32</f>
        <v>0</v>
      </c>
      <c r="I32" s="159">
        <f>'7月'!AH32</f>
        <v>0</v>
      </c>
      <c r="J32" s="159">
        <f>'8月'!AH32</f>
        <v>0</v>
      </c>
      <c r="K32" s="159">
        <f>'9月'!AH32</f>
        <v>0</v>
      </c>
      <c r="L32" s="159">
        <f>'10月'!AH32</f>
        <v>0</v>
      </c>
      <c r="M32" s="159">
        <f>'11月'!AH32</f>
        <v>0</v>
      </c>
      <c r="N32" s="82">
        <f>'11月'!AH32</f>
        <v>0</v>
      </c>
      <c r="O32" s="151">
        <f t="shared" si="1"/>
        <v>16945</v>
      </c>
      <c r="P32" s="141"/>
    </row>
    <row r="33" spans="1:16" ht="17.25">
      <c r="A33" s="149" t="s">
        <v>7</v>
      </c>
      <c r="B33" s="150" t="s">
        <v>129</v>
      </c>
      <c r="C33" s="159">
        <f>'1月'!AH33</f>
        <v>7265</v>
      </c>
      <c r="D33" s="159">
        <f>'2月'!AH33</f>
        <v>0</v>
      </c>
      <c r="E33" s="159">
        <f>'3月'!AH33</f>
        <v>0</v>
      </c>
      <c r="F33" s="159">
        <f>'4月'!AH33</f>
        <v>0</v>
      </c>
      <c r="G33" s="159">
        <f>'5月'!AH33</f>
        <v>0</v>
      </c>
      <c r="H33" s="159">
        <f>'6月'!AH33</f>
        <v>0</v>
      </c>
      <c r="I33" s="159">
        <f>'7月'!AH33</f>
        <v>0</v>
      </c>
      <c r="J33" s="159">
        <f>'8月'!AH33</f>
        <v>0</v>
      </c>
      <c r="K33" s="159">
        <f>'9月'!AH33</f>
        <v>0</v>
      </c>
      <c r="L33" s="159">
        <f>'10月'!AH33</f>
        <v>0</v>
      </c>
      <c r="M33" s="159">
        <f>'11月'!AH33</f>
        <v>0</v>
      </c>
      <c r="N33" s="82">
        <f>'11月'!AH33</f>
        <v>0</v>
      </c>
      <c r="O33" s="151">
        <f t="shared" si="1"/>
        <v>7265</v>
      </c>
      <c r="P33" s="141"/>
    </row>
    <row r="34" spans="1:16" ht="17.25">
      <c r="A34" s="149" t="s">
        <v>7</v>
      </c>
      <c r="B34" s="150" t="s">
        <v>130</v>
      </c>
      <c r="C34" s="159">
        <f>'1月'!AH34</f>
        <v>1500</v>
      </c>
      <c r="D34" s="159">
        <f>'2月'!AH34</f>
        <v>0</v>
      </c>
      <c r="E34" s="159">
        <f>'3月'!AH34</f>
        <v>0</v>
      </c>
      <c r="F34" s="159">
        <f>'4月'!AH34</f>
        <v>0</v>
      </c>
      <c r="G34" s="159">
        <f>'5月'!AH34</f>
        <v>0</v>
      </c>
      <c r="H34" s="159">
        <f>'6月'!AH34</f>
        <v>0</v>
      </c>
      <c r="I34" s="159">
        <f>'7月'!AH34</f>
        <v>0</v>
      </c>
      <c r="J34" s="159">
        <f>'8月'!AH34</f>
        <v>0</v>
      </c>
      <c r="K34" s="159">
        <f>'9月'!AH34</f>
        <v>0</v>
      </c>
      <c r="L34" s="159">
        <f>'10月'!AH34</f>
        <v>0</v>
      </c>
      <c r="M34" s="159">
        <f>'11月'!AH34</f>
        <v>0</v>
      </c>
      <c r="N34" s="82">
        <f>'11月'!AH34</f>
        <v>0</v>
      </c>
      <c r="O34" s="151">
        <f t="shared" si="1"/>
        <v>1500</v>
      </c>
      <c r="P34" s="141"/>
    </row>
    <row r="35" spans="1:16" ht="17.25">
      <c r="A35" s="149" t="s">
        <v>7</v>
      </c>
      <c r="B35" s="150" t="s">
        <v>131</v>
      </c>
      <c r="C35" s="159">
        <f>'1月'!AH35</f>
        <v>370</v>
      </c>
      <c r="D35" s="159">
        <f>'2月'!AH35</f>
        <v>0</v>
      </c>
      <c r="E35" s="159">
        <f>'3月'!AH35</f>
        <v>0</v>
      </c>
      <c r="F35" s="159">
        <f>'4月'!AH35</f>
        <v>0</v>
      </c>
      <c r="G35" s="159">
        <f>'5月'!AH35</f>
        <v>0</v>
      </c>
      <c r="H35" s="159">
        <f>'6月'!AH35</f>
        <v>0</v>
      </c>
      <c r="I35" s="159">
        <f>'7月'!AH35</f>
        <v>0</v>
      </c>
      <c r="J35" s="159">
        <f>'8月'!AH35</f>
        <v>0</v>
      </c>
      <c r="K35" s="159">
        <f>'9月'!AH35</f>
        <v>0</v>
      </c>
      <c r="L35" s="159">
        <f>'10月'!AH35</f>
        <v>0</v>
      </c>
      <c r="M35" s="159">
        <f>'11月'!AH35</f>
        <v>0</v>
      </c>
      <c r="N35" s="82">
        <f>'11月'!AH35</f>
        <v>0</v>
      </c>
      <c r="O35" s="151">
        <f t="shared" si="1"/>
        <v>370</v>
      </c>
      <c r="P35" s="141"/>
    </row>
    <row r="36" spans="1:16" ht="17.25">
      <c r="A36" s="149"/>
      <c r="B36" s="150" t="s">
        <v>132</v>
      </c>
      <c r="C36" s="159">
        <f>'1月'!AH36</f>
        <v>0</v>
      </c>
      <c r="D36" s="159">
        <f>'2月'!AH36</f>
        <v>0</v>
      </c>
      <c r="E36" s="159">
        <f>'3月'!AH36</f>
        <v>0</v>
      </c>
      <c r="F36" s="159">
        <f>'4月'!AH36</f>
        <v>0</v>
      </c>
      <c r="G36" s="159">
        <f>'5月'!AH36</f>
        <v>0</v>
      </c>
      <c r="H36" s="159">
        <f>'6月'!AH36</f>
        <v>0</v>
      </c>
      <c r="I36" s="159">
        <f>'7月'!AH36</f>
        <v>0</v>
      </c>
      <c r="J36" s="159">
        <f>'8月'!AH36</f>
        <v>0</v>
      </c>
      <c r="K36" s="159">
        <f>'9月'!AH36</f>
        <v>0</v>
      </c>
      <c r="L36" s="159">
        <f>'10月'!AH36</f>
        <v>0</v>
      </c>
      <c r="M36" s="159">
        <f>'11月'!AH36</f>
        <v>0</v>
      </c>
      <c r="N36" s="82">
        <f>'11月'!AH36</f>
        <v>0</v>
      </c>
      <c r="O36" s="151">
        <f t="shared" si="1"/>
        <v>0</v>
      </c>
      <c r="P36" s="141"/>
    </row>
    <row r="37" spans="1:16" ht="17.25">
      <c r="A37" s="149"/>
      <c r="B37" s="150" t="s">
        <v>133</v>
      </c>
      <c r="C37" s="159">
        <f>'1月'!AH37</f>
        <v>2131</v>
      </c>
      <c r="D37" s="159">
        <f>'2月'!AH37</f>
        <v>0</v>
      </c>
      <c r="E37" s="159">
        <f>'3月'!AH37</f>
        <v>0</v>
      </c>
      <c r="F37" s="159">
        <f>'4月'!AH37</f>
        <v>0</v>
      </c>
      <c r="G37" s="159">
        <f>'5月'!AH37</f>
        <v>0</v>
      </c>
      <c r="H37" s="159">
        <f>'6月'!AH37</f>
        <v>0</v>
      </c>
      <c r="I37" s="159">
        <f>'7月'!AH37</f>
        <v>0</v>
      </c>
      <c r="J37" s="159">
        <f>'8月'!AH37</f>
        <v>0</v>
      </c>
      <c r="K37" s="159">
        <f>'9月'!AH37</f>
        <v>0</v>
      </c>
      <c r="L37" s="159">
        <f>'10月'!AH37</f>
        <v>0</v>
      </c>
      <c r="M37" s="159">
        <f>'11月'!AH37</f>
        <v>0</v>
      </c>
      <c r="N37" s="82">
        <f>'11月'!AH37</f>
        <v>0</v>
      </c>
      <c r="O37" s="151">
        <f t="shared" si="1"/>
        <v>2131</v>
      </c>
      <c r="P37" s="141"/>
    </row>
    <row r="38" spans="1:16" ht="17.25">
      <c r="A38" s="149"/>
      <c r="B38" s="190" t="s">
        <v>11</v>
      </c>
      <c r="C38" s="186">
        <f>'1月'!AH38</f>
        <v>102929</v>
      </c>
      <c r="D38" s="186">
        <f>'2月'!AH38</f>
        <v>0</v>
      </c>
      <c r="E38" s="186">
        <f>'3月'!AH38</f>
        <v>0</v>
      </c>
      <c r="F38" s="186">
        <f>'4月'!AH38</f>
        <v>0</v>
      </c>
      <c r="G38" s="186">
        <f>'5月'!AH38</f>
        <v>0</v>
      </c>
      <c r="H38" s="186">
        <f>'6月'!AH38</f>
        <v>0</v>
      </c>
      <c r="I38" s="186">
        <f>'7月'!AH38</f>
        <v>0</v>
      </c>
      <c r="J38" s="186">
        <f>'8月'!AH38</f>
        <v>0</v>
      </c>
      <c r="K38" s="186">
        <f>'9月'!AH38</f>
        <v>0</v>
      </c>
      <c r="L38" s="186">
        <f>'10月'!AH38</f>
        <v>0</v>
      </c>
      <c r="M38" s="186">
        <f>'11月'!AH38</f>
        <v>0</v>
      </c>
      <c r="N38" s="187">
        <f>'11月'!AH38</f>
        <v>0</v>
      </c>
      <c r="O38" s="188">
        <f t="shared" si="1"/>
        <v>102929</v>
      </c>
      <c r="P38" s="189"/>
    </row>
    <row r="39" spans="1:16" ht="18" thickBot="1">
      <c r="A39" s="173"/>
      <c r="B39" s="191" t="s">
        <v>123</v>
      </c>
      <c r="C39" s="166">
        <f>'1月'!AH39</f>
        <v>3351</v>
      </c>
      <c r="D39" s="166">
        <f>'2月'!AH39</f>
        <v>0</v>
      </c>
      <c r="E39" s="166">
        <f>'3月'!AH39</f>
        <v>0</v>
      </c>
      <c r="F39" s="166">
        <f>'4月'!AH39</f>
        <v>0</v>
      </c>
      <c r="G39" s="166">
        <f>'5月'!AH39</f>
        <v>0</v>
      </c>
      <c r="H39" s="166">
        <f>'6月'!AH39</f>
        <v>0</v>
      </c>
      <c r="I39" s="166">
        <f>'7月'!AH39</f>
        <v>0</v>
      </c>
      <c r="J39" s="166">
        <f>'8月'!AH39</f>
        <v>0</v>
      </c>
      <c r="K39" s="166">
        <f>'9月'!AH39</f>
        <v>0</v>
      </c>
      <c r="L39" s="166">
        <f>'10月'!AH39</f>
        <v>0</v>
      </c>
      <c r="M39" s="166">
        <f>'11月'!AH39</f>
        <v>0</v>
      </c>
      <c r="N39" s="130">
        <f>'11月'!AH39</f>
        <v>0</v>
      </c>
      <c r="O39" s="177">
        <f>O27-O38</f>
        <v>3351</v>
      </c>
      <c r="P39" s="178"/>
    </row>
    <row r="40" spans="1:16" ht="17.25">
      <c r="A40" s="182"/>
      <c r="B40" s="150" t="s">
        <v>105</v>
      </c>
      <c r="C40" s="159">
        <f>'1月'!AH40</f>
        <v>215549</v>
      </c>
      <c r="D40" s="159">
        <f>'2月'!AH40</f>
        <v>0</v>
      </c>
      <c r="E40" s="159">
        <f>'3月'!AH40</f>
        <v>0</v>
      </c>
      <c r="F40" s="159">
        <f>'4月'!AH40</f>
        <v>0</v>
      </c>
      <c r="G40" s="159">
        <f>'5月'!AH40</f>
        <v>0</v>
      </c>
      <c r="H40" s="159">
        <f>'6月'!AH40</f>
        <v>0</v>
      </c>
      <c r="I40" s="159">
        <f>'7月'!AH40</f>
        <v>0</v>
      </c>
      <c r="J40" s="159">
        <f>'8月'!AH40</f>
        <v>0</v>
      </c>
      <c r="K40" s="159">
        <f>'9月'!AH40</f>
        <v>0</v>
      </c>
      <c r="L40" s="159">
        <f>'10月'!AH40</f>
        <v>0</v>
      </c>
      <c r="M40" s="159">
        <f>'11月'!AH40</f>
        <v>0</v>
      </c>
      <c r="N40" s="82">
        <f>'11月'!AH40</f>
        <v>0</v>
      </c>
      <c r="O40" s="151">
        <f>C40</f>
        <v>215549</v>
      </c>
      <c r="P40" s="141"/>
    </row>
    <row r="41" spans="1:16" ht="17.25">
      <c r="A41" s="149"/>
      <c r="B41" s="179" t="s">
        <v>12</v>
      </c>
      <c r="C41" s="159">
        <f>'1月'!AH41</f>
        <v>60000</v>
      </c>
      <c r="D41" s="159">
        <f>'2月'!AH41</f>
        <v>0</v>
      </c>
      <c r="E41" s="159">
        <f>'3月'!AH41</f>
        <v>0</v>
      </c>
      <c r="F41" s="159">
        <f>'4月'!AH41</f>
        <v>0</v>
      </c>
      <c r="G41" s="159">
        <f>'5月'!AH41</f>
        <v>0</v>
      </c>
      <c r="H41" s="159">
        <f>'6月'!AH41</f>
        <v>0</v>
      </c>
      <c r="I41" s="159">
        <f>'7月'!AH41</f>
        <v>0</v>
      </c>
      <c r="J41" s="159">
        <f>'8月'!AH41</f>
        <v>0</v>
      </c>
      <c r="K41" s="159">
        <f>'9月'!AH41</f>
        <v>0</v>
      </c>
      <c r="L41" s="159">
        <f>'10月'!AH41</f>
        <v>0</v>
      </c>
      <c r="M41" s="159">
        <f>'11月'!AH41</f>
        <v>0</v>
      </c>
      <c r="N41" s="82">
        <f>'11月'!AH41</f>
        <v>0</v>
      </c>
      <c r="O41" s="151">
        <f>SUM(C41:N41)</f>
        <v>60000</v>
      </c>
      <c r="P41" s="141"/>
    </row>
    <row r="42" spans="1:16" ht="17.25">
      <c r="A42" s="182"/>
      <c r="B42" s="153" t="s">
        <v>106</v>
      </c>
      <c r="C42" s="115">
        <f>'1月'!AH42</f>
        <v>0</v>
      </c>
      <c r="D42" s="115">
        <f>'2月'!AH42</f>
        <v>0</v>
      </c>
      <c r="E42" s="115">
        <f>'3月'!AH42</f>
        <v>0</v>
      </c>
      <c r="F42" s="115">
        <f>'4月'!AH42</f>
        <v>0</v>
      </c>
      <c r="G42" s="115">
        <f>'5月'!AH42</f>
        <v>0</v>
      </c>
      <c r="H42" s="115">
        <f>'6月'!AH42</f>
        <v>0</v>
      </c>
      <c r="I42" s="115">
        <f>'7月'!AH42</f>
        <v>0</v>
      </c>
      <c r="J42" s="115">
        <f>'8月'!AH42</f>
        <v>0</v>
      </c>
      <c r="K42" s="115">
        <f>'9月'!AH42</f>
        <v>0</v>
      </c>
      <c r="L42" s="115">
        <f>'10月'!AH42</f>
        <v>0</v>
      </c>
      <c r="M42" s="115">
        <f>'11月'!AH42</f>
        <v>0</v>
      </c>
      <c r="N42" s="154">
        <f>'11月'!AH42</f>
        <v>0</v>
      </c>
      <c r="O42" s="171">
        <f>SUM(C42:N42)</f>
        <v>0</v>
      </c>
      <c r="P42" s="172"/>
    </row>
    <row r="43" spans="1:16" ht="17.25">
      <c r="A43" s="152"/>
      <c r="B43" s="185" t="s">
        <v>11</v>
      </c>
      <c r="C43" s="186">
        <f>'1月'!AH43</f>
        <v>275549</v>
      </c>
      <c r="D43" s="186">
        <f>'2月'!AH43</f>
        <v>0</v>
      </c>
      <c r="E43" s="186">
        <f>'3月'!AH43</f>
        <v>0</v>
      </c>
      <c r="F43" s="186">
        <f>'4月'!AH43</f>
        <v>0</v>
      </c>
      <c r="G43" s="186">
        <f>'5月'!AH43</f>
        <v>0</v>
      </c>
      <c r="H43" s="186">
        <f>'6月'!AH43</f>
        <v>0</v>
      </c>
      <c r="I43" s="186">
        <f>'7月'!AH43</f>
        <v>0</v>
      </c>
      <c r="J43" s="186">
        <f>'8月'!AH43</f>
        <v>0</v>
      </c>
      <c r="K43" s="186">
        <f>'9月'!AH43</f>
        <v>0</v>
      </c>
      <c r="L43" s="186">
        <f>'10月'!AH43</f>
        <v>0</v>
      </c>
      <c r="M43" s="186">
        <f>'11月'!AH43</f>
        <v>0</v>
      </c>
      <c r="N43" s="187">
        <f>'11月'!AH43</f>
        <v>0</v>
      </c>
      <c r="O43" s="188">
        <f>SUM(O40:O42)</f>
        <v>275549</v>
      </c>
      <c r="P43" s="189"/>
    </row>
    <row r="44" spans="1:16" ht="17.25">
      <c r="A44" s="152" t="s">
        <v>59</v>
      </c>
      <c r="B44" s="150" t="s">
        <v>134</v>
      </c>
      <c r="C44" s="159">
        <f>'1月'!AH44</f>
        <v>0</v>
      </c>
      <c r="D44" s="159">
        <f>'2月'!AH44</f>
        <v>0</v>
      </c>
      <c r="E44" s="159">
        <f>'3月'!AH44</f>
        <v>0</v>
      </c>
      <c r="F44" s="159">
        <f>'4月'!AH44</f>
        <v>0</v>
      </c>
      <c r="G44" s="159">
        <f>'5月'!AH44</f>
        <v>0</v>
      </c>
      <c r="H44" s="159">
        <f>'6月'!AH44</f>
        <v>0</v>
      </c>
      <c r="I44" s="159">
        <f>'7月'!AH44</f>
        <v>0</v>
      </c>
      <c r="J44" s="159">
        <f>'8月'!AH44</f>
        <v>0</v>
      </c>
      <c r="K44" s="159">
        <f>'9月'!AH44</f>
        <v>0</v>
      </c>
      <c r="L44" s="159">
        <f>'10月'!AH44</f>
        <v>0</v>
      </c>
      <c r="M44" s="159">
        <f>'11月'!AH44</f>
        <v>0</v>
      </c>
      <c r="N44" s="82">
        <f>'11月'!AH44</f>
        <v>0</v>
      </c>
      <c r="O44" s="151">
        <f aca="true" t="shared" si="2" ref="O44:O53">SUM(C44:N44)</f>
        <v>0</v>
      </c>
      <c r="P44" s="141"/>
    </row>
    <row r="45" spans="1:16" ht="17.25">
      <c r="A45" s="149"/>
      <c r="B45" s="150" t="s">
        <v>60</v>
      </c>
      <c r="C45" s="159">
        <f>'1月'!AH45</f>
        <v>11427</v>
      </c>
      <c r="D45" s="159">
        <f>'2月'!AH45</f>
        <v>0</v>
      </c>
      <c r="E45" s="159">
        <f>'3月'!AH45</f>
        <v>0</v>
      </c>
      <c r="F45" s="159">
        <f>'4月'!AH45</f>
        <v>0</v>
      </c>
      <c r="G45" s="159">
        <f>'5月'!AH45</f>
        <v>0</v>
      </c>
      <c r="H45" s="159">
        <f>'6月'!AH45</f>
        <v>0</v>
      </c>
      <c r="I45" s="159">
        <f>'7月'!AH45</f>
        <v>0</v>
      </c>
      <c r="J45" s="159">
        <f>'8月'!AH45</f>
        <v>0</v>
      </c>
      <c r="K45" s="159">
        <f>'9月'!AH45</f>
        <v>0</v>
      </c>
      <c r="L45" s="159">
        <f>'10月'!AH45</f>
        <v>0</v>
      </c>
      <c r="M45" s="159">
        <f>'11月'!AH45</f>
        <v>0</v>
      </c>
      <c r="N45" s="82">
        <f>'11月'!AH45</f>
        <v>0</v>
      </c>
      <c r="O45" s="151">
        <f t="shared" si="2"/>
        <v>11427</v>
      </c>
      <c r="P45" s="141"/>
    </row>
    <row r="46" spans="1:16" ht="17.25">
      <c r="A46" s="149"/>
      <c r="B46" s="150" t="s">
        <v>62</v>
      </c>
      <c r="C46" s="159">
        <f>'1月'!AH46</f>
        <v>4116</v>
      </c>
      <c r="D46" s="159">
        <f>'2月'!AH46</f>
        <v>0</v>
      </c>
      <c r="E46" s="159">
        <f>'3月'!AH46</f>
        <v>0</v>
      </c>
      <c r="F46" s="159">
        <f>'4月'!AH46</f>
        <v>0</v>
      </c>
      <c r="G46" s="159">
        <f>'5月'!AH46</f>
        <v>0</v>
      </c>
      <c r="H46" s="159">
        <f>'6月'!AH46</f>
        <v>0</v>
      </c>
      <c r="I46" s="159">
        <f>'7月'!AH46</f>
        <v>0</v>
      </c>
      <c r="J46" s="159">
        <f>'8月'!AH46</f>
        <v>0</v>
      </c>
      <c r="K46" s="159">
        <f>'9月'!AH46</f>
        <v>0</v>
      </c>
      <c r="L46" s="159">
        <f>'10月'!AH46</f>
        <v>0</v>
      </c>
      <c r="M46" s="159">
        <f>'11月'!AH46</f>
        <v>0</v>
      </c>
      <c r="N46" s="82">
        <f>'11月'!AH46</f>
        <v>0</v>
      </c>
      <c r="O46" s="151">
        <f t="shared" si="2"/>
        <v>4116</v>
      </c>
      <c r="P46" s="141"/>
    </row>
    <row r="47" spans="1:16" ht="17.25">
      <c r="A47" s="149"/>
      <c r="B47" s="150" t="s">
        <v>64</v>
      </c>
      <c r="C47" s="159">
        <f>'1月'!AH47</f>
        <v>11034</v>
      </c>
      <c r="D47" s="159">
        <f>'2月'!AH47</f>
        <v>0</v>
      </c>
      <c r="E47" s="159">
        <f>'3月'!AH47</f>
        <v>0</v>
      </c>
      <c r="F47" s="159">
        <f>'4月'!AH47</f>
        <v>0</v>
      </c>
      <c r="G47" s="159">
        <f>'5月'!AH47</f>
        <v>0</v>
      </c>
      <c r="H47" s="159">
        <f>'6月'!AH47</f>
        <v>0</v>
      </c>
      <c r="I47" s="159">
        <f>'7月'!AH47</f>
        <v>0</v>
      </c>
      <c r="J47" s="159">
        <f>'8月'!AH47</f>
        <v>0</v>
      </c>
      <c r="K47" s="159">
        <f>'9月'!AH47</f>
        <v>0</v>
      </c>
      <c r="L47" s="159">
        <f>'10月'!AH47</f>
        <v>0</v>
      </c>
      <c r="M47" s="159">
        <f>'11月'!AH47</f>
        <v>0</v>
      </c>
      <c r="N47" s="82">
        <f>'11月'!AH47</f>
        <v>0</v>
      </c>
      <c r="O47" s="151">
        <f t="shared" si="2"/>
        <v>11034</v>
      </c>
      <c r="P47" s="141"/>
    </row>
    <row r="48" spans="1:16" ht="17.25">
      <c r="A48" s="152"/>
      <c r="B48" s="150" t="s">
        <v>66</v>
      </c>
      <c r="C48" s="159">
        <f>'1月'!AH48</f>
        <v>19000</v>
      </c>
      <c r="D48" s="159">
        <f>'2月'!AH48</f>
        <v>0</v>
      </c>
      <c r="E48" s="159">
        <f>'3月'!AH48</f>
        <v>0</v>
      </c>
      <c r="F48" s="159">
        <f>'4月'!AH48</f>
        <v>0</v>
      </c>
      <c r="G48" s="159">
        <f>'5月'!AH48</f>
        <v>0</v>
      </c>
      <c r="H48" s="159">
        <f>'6月'!AH48</f>
        <v>0</v>
      </c>
      <c r="I48" s="159">
        <f>'7月'!AH48</f>
        <v>0</v>
      </c>
      <c r="J48" s="159">
        <f>'8月'!AH48</f>
        <v>0</v>
      </c>
      <c r="K48" s="159">
        <f>'9月'!AH48</f>
        <v>0</v>
      </c>
      <c r="L48" s="159">
        <f>'10月'!AH48</f>
        <v>0</v>
      </c>
      <c r="M48" s="159">
        <f>'11月'!AH48</f>
        <v>0</v>
      </c>
      <c r="N48" s="82">
        <f>'11月'!AH48</f>
        <v>0</v>
      </c>
      <c r="O48" s="151">
        <f t="shared" si="2"/>
        <v>19000</v>
      </c>
      <c r="P48" s="141"/>
    </row>
    <row r="49" spans="1:16" ht="17.25">
      <c r="A49" s="149"/>
      <c r="B49" s="150" t="s">
        <v>67</v>
      </c>
      <c r="C49" s="159">
        <f>'1月'!AH49</f>
        <v>0</v>
      </c>
      <c r="D49" s="159">
        <f>'2月'!AH49</f>
        <v>0</v>
      </c>
      <c r="E49" s="159">
        <f>'3月'!AH49</f>
        <v>0</v>
      </c>
      <c r="F49" s="159">
        <f>'4月'!AH49</f>
        <v>0</v>
      </c>
      <c r="G49" s="159">
        <f>'5月'!AH49</f>
        <v>0</v>
      </c>
      <c r="H49" s="159">
        <f>'6月'!AH49</f>
        <v>0</v>
      </c>
      <c r="I49" s="159">
        <f>'7月'!AH49</f>
        <v>0</v>
      </c>
      <c r="J49" s="159">
        <f>'8月'!AH49</f>
        <v>0</v>
      </c>
      <c r="K49" s="159">
        <f>'9月'!AH49</f>
        <v>0</v>
      </c>
      <c r="L49" s="159">
        <f>'10月'!AH49</f>
        <v>0</v>
      </c>
      <c r="M49" s="159">
        <f>'11月'!AH49</f>
        <v>0</v>
      </c>
      <c r="N49" s="82">
        <f>'11月'!AH49</f>
        <v>0</v>
      </c>
      <c r="O49" s="151">
        <f t="shared" si="2"/>
        <v>0</v>
      </c>
      <c r="P49" s="141"/>
    </row>
    <row r="50" spans="1:16" ht="17.25">
      <c r="A50" s="149"/>
      <c r="B50" s="150" t="s">
        <v>68</v>
      </c>
      <c r="C50" s="159">
        <f>'1月'!AH50</f>
        <v>27000</v>
      </c>
      <c r="D50" s="159">
        <f>'2月'!AH50</f>
        <v>0</v>
      </c>
      <c r="E50" s="159">
        <f>'3月'!AH50</f>
        <v>0</v>
      </c>
      <c r="F50" s="159">
        <f>'4月'!AH50</f>
        <v>0</v>
      </c>
      <c r="G50" s="159">
        <f>'5月'!AH50</f>
        <v>0</v>
      </c>
      <c r="H50" s="159">
        <f>'6月'!AH50</f>
        <v>0</v>
      </c>
      <c r="I50" s="159">
        <f>'7月'!AH50</f>
        <v>0</v>
      </c>
      <c r="J50" s="159">
        <f>'8月'!AH50</f>
        <v>0</v>
      </c>
      <c r="K50" s="159">
        <f>'9月'!AH50</f>
        <v>0</v>
      </c>
      <c r="L50" s="159">
        <f>'10月'!AH50</f>
        <v>0</v>
      </c>
      <c r="M50" s="159">
        <f>'11月'!AH50</f>
        <v>0</v>
      </c>
      <c r="N50" s="82">
        <f>'11月'!AH50</f>
        <v>0</v>
      </c>
      <c r="O50" s="151">
        <f t="shared" si="2"/>
        <v>27000</v>
      </c>
      <c r="P50" s="141"/>
    </row>
    <row r="51" spans="1:16" ht="17.25">
      <c r="A51" s="149" t="s">
        <v>7</v>
      </c>
      <c r="B51" s="150" t="s">
        <v>69</v>
      </c>
      <c r="C51" s="159">
        <f>'1月'!AH51</f>
        <v>11200</v>
      </c>
      <c r="D51" s="159">
        <f>'2月'!AH51</f>
        <v>0</v>
      </c>
      <c r="E51" s="159">
        <f>'3月'!AH51</f>
        <v>0</v>
      </c>
      <c r="F51" s="159">
        <f>'4月'!AH51</f>
        <v>0</v>
      </c>
      <c r="G51" s="159">
        <f>'5月'!AH51</f>
        <v>0</v>
      </c>
      <c r="H51" s="159">
        <f>'6月'!AH51</f>
        <v>0</v>
      </c>
      <c r="I51" s="159">
        <f>'7月'!AH51</f>
        <v>0</v>
      </c>
      <c r="J51" s="159">
        <f>'8月'!AH51</f>
        <v>0</v>
      </c>
      <c r="K51" s="159">
        <f>'9月'!AH51</f>
        <v>0</v>
      </c>
      <c r="L51" s="159">
        <f>'10月'!AH51</f>
        <v>0</v>
      </c>
      <c r="M51" s="159">
        <f>'11月'!AH51</f>
        <v>0</v>
      </c>
      <c r="N51" s="82">
        <f>'11月'!AH51</f>
        <v>0</v>
      </c>
      <c r="O51" s="151">
        <f t="shared" si="2"/>
        <v>11200</v>
      </c>
      <c r="P51" s="141"/>
    </row>
    <row r="52" spans="1:16" ht="17.25">
      <c r="A52" s="152"/>
      <c r="B52" s="150" t="s">
        <v>70</v>
      </c>
      <c r="C52" s="159">
        <f>'1月'!AH52</f>
        <v>6000</v>
      </c>
      <c r="D52" s="159">
        <f>'2月'!AH52</f>
        <v>0</v>
      </c>
      <c r="E52" s="159">
        <f>'3月'!AH52</f>
        <v>0</v>
      </c>
      <c r="F52" s="159">
        <f>'4月'!AH52</f>
        <v>0</v>
      </c>
      <c r="G52" s="159">
        <f>'5月'!AH52</f>
        <v>0</v>
      </c>
      <c r="H52" s="159">
        <f>'6月'!AH52</f>
        <v>0</v>
      </c>
      <c r="I52" s="159">
        <f>'7月'!AH52</f>
        <v>0</v>
      </c>
      <c r="J52" s="159">
        <f>'8月'!AH52</f>
        <v>0</v>
      </c>
      <c r="K52" s="159">
        <f>'9月'!AH52</f>
        <v>0</v>
      </c>
      <c r="L52" s="159">
        <f>'10月'!AH52</f>
        <v>0</v>
      </c>
      <c r="M52" s="159">
        <f>'11月'!AH52</f>
        <v>0</v>
      </c>
      <c r="N52" s="82">
        <f>'11月'!AH52</f>
        <v>0</v>
      </c>
      <c r="O52" s="151">
        <f t="shared" si="2"/>
        <v>6000</v>
      </c>
      <c r="P52" s="141"/>
    </row>
    <row r="53" spans="1:16" ht="17.25">
      <c r="A53" s="149" t="s">
        <v>7</v>
      </c>
      <c r="B53" s="150" t="s">
        <v>71</v>
      </c>
      <c r="C53" s="159">
        <f>'1月'!AH53</f>
        <v>2100</v>
      </c>
      <c r="D53" s="159">
        <f>'2月'!AH53</f>
        <v>0</v>
      </c>
      <c r="E53" s="159">
        <f>'3月'!AH53</f>
        <v>0</v>
      </c>
      <c r="F53" s="159">
        <f>'4月'!AH53</f>
        <v>0</v>
      </c>
      <c r="G53" s="159">
        <f>'5月'!AH53</f>
        <v>0</v>
      </c>
      <c r="H53" s="159">
        <f>'6月'!AH53</f>
        <v>0</v>
      </c>
      <c r="I53" s="159">
        <f>'7月'!AH53</f>
        <v>0</v>
      </c>
      <c r="J53" s="159">
        <f>'8月'!AH53</f>
        <v>0</v>
      </c>
      <c r="K53" s="159">
        <f>'9月'!AH53</f>
        <v>0</v>
      </c>
      <c r="L53" s="159">
        <f>'10月'!AH53</f>
        <v>0</v>
      </c>
      <c r="M53" s="159">
        <f>'11月'!AH53</f>
        <v>0</v>
      </c>
      <c r="N53" s="82">
        <f>'11月'!AH53</f>
        <v>0</v>
      </c>
      <c r="O53" s="151">
        <f t="shared" si="2"/>
        <v>2100</v>
      </c>
      <c r="P53" s="141"/>
    </row>
    <row r="54" spans="1:16" ht="17.25">
      <c r="A54" s="192"/>
      <c r="B54" s="190" t="s">
        <v>11</v>
      </c>
      <c r="C54" s="115">
        <f>'1月'!AH54</f>
        <v>91877</v>
      </c>
      <c r="D54" s="115">
        <f>'2月'!AH54</f>
        <v>0</v>
      </c>
      <c r="E54" s="115">
        <f>'3月'!AH54</f>
        <v>0</v>
      </c>
      <c r="F54" s="115">
        <f>'4月'!AH54</f>
        <v>0</v>
      </c>
      <c r="G54" s="115">
        <f>'5月'!AH54</f>
        <v>0</v>
      </c>
      <c r="H54" s="115">
        <f>'6月'!AH54</f>
        <v>0</v>
      </c>
      <c r="I54" s="115">
        <f>'7月'!AH54</f>
        <v>0</v>
      </c>
      <c r="J54" s="115">
        <f>'8月'!AH54</f>
        <v>0</v>
      </c>
      <c r="K54" s="115">
        <f>'9月'!AH54</f>
        <v>0</v>
      </c>
      <c r="L54" s="115">
        <f>'10月'!AH54</f>
        <v>0</v>
      </c>
      <c r="M54" s="115">
        <f>'11月'!AH54</f>
        <v>0</v>
      </c>
      <c r="N54" s="154">
        <f>'11月'!AH54</f>
        <v>0</v>
      </c>
      <c r="O54" s="171">
        <f>SUM(O44:O53)</f>
        <v>91877</v>
      </c>
      <c r="P54" s="172"/>
    </row>
    <row r="55" spans="1:16" ht="18" thickBot="1">
      <c r="A55" s="173"/>
      <c r="B55" s="174" t="s">
        <v>72</v>
      </c>
      <c r="C55" s="166">
        <f>'1月'!AH55</f>
        <v>183672</v>
      </c>
      <c r="D55" s="166">
        <f>'2月'!AH55</f>
        <v>0</v>
      </c>
      <c r="E55" s="166">
        <f>'3月'!AH55</f>
        <v>0</v>
      </c>
      <c r="F55" s="166">
        <f>'4月'!AH55</f>
        <v>0</v>
      </c>
      <c r="G55" s="166">
        <f>'5月'!AH55</f>
        <v>0</v>
      </c>
      <c r="H55" s="166">
        <f>'6月'!AH55</f>
        <v>0</v>
      </c>
      <c r="I55" s="166">
        <f>'7月'!AH55</f>
        <v>0</v>
      </c>
      <c r="J55" s="166">
        <f>'8月'!AH55</f>
        <v>0</v>
      </c>
      <c r="K55" s="166">
        <f>'9月'!AH55</f>
        <v>0</v>
      </c>
      <c r="L55" s="166">
        <f>'10月'!AH55</f>
        <v>0</v>
      </c>
      <c r="M55" s="166">
        <f>'11月'!AH55</f>
        <v>0</v>
      </c>
      <c r="N55" s="130">
        <f>'11月'!AH55</f>
        <v>0</v>
      </c>
      <c r="O55" s="177">
        <f>+O43-O54</f>
        <v>183672</v>
      </c>
      <c r="P55" s="178"/>
    </row>
    <row r="56" spans="1:16" ht="17.25">
      <c r="A56" s="149" t="s">
        <v>7</v>
      </c>
      <c r="B56" s="150" t="s">
        <v>135</v>
      </c>
      <c r="C56" s="159">
        <f>'1月'!AH56</f>
        <v>151556</v>
      </c>
      <c r="D56" s="159">
        <f>'2月'!AH56</f>
        <v>0</v>
      </c>
      <c r="E56" s="159">
        <f>'3月'!AH56</f>
        <v>0</v>
      </c>
      <c r="F56" s="159">
        <f>'4月'!AH56</f>
        <v>0</v>
      </c>
      <c r="G56" s="159">
        <f>'5月'!AH56</f>
        <v>0</v>
      </c>
      <c r="H56" s="159">
        <f>'6月'!AH56</f>
        <v>0</v>
      </c>
      <c r="I56" s="159">
        <f>'7月'!AH56</f>
        <v>0</v>
      </c>
      <c r="J56" s="159">
        <f>'8月'!AH56</f>
        <v>0</v>
      </c>
      <c r="K56" s="159">
        <f>'9月'!AH56</f>
        <v>0</v>
      </c>
      <c r="L56" s="159">
        <f>'10月'!AH56</f>
        <v>0</v>
      </c>
      <c r="M56" s="159">
        <f>'11月'!AH56</f>
        <v>0</v>
      </c>
      <c r="N56" s="82">
        <f>'11月'!AH56</f>
        <v>0</v>
      </c>
      <c r="O56" s="151">
        <f>C56</f>
        <v>151556</v>
      </c>
      <c r="P56" s="141"/>
    </row>
    <row r="57" spans="2:16" ht="17.25">
      <c r="B57" s="179" t="s">
        <v>12</v>
      </c>
      <c r="C57" s="159">
        <f>'1月'!AH57</f>
        <v>33950</v>
      </c>
      <c r="D57" s="159">
        <f>'2月'!AH57</f>
        <v>0</v>
      </c>
      <c r="E57" s="159">
        <f>'3月'!AH57</f>
        <v>0</v>
      </c>
      <c r="F57" s="159">
        <f>'4月'!AH57</f>
        <v>0</v>
      </c>
      <c r="G57" s="159">
        <f>'5月'!AH57</f>
        <v>0</v>
      </c>
      <c r="H57" s="159">
        <f>'6月'!AH57</f>
        <v>0</v>
      </c>
      <c r="I57" s="159">
        <f>'7月'!AH57</f>
        <v>0</v>
      </c>
      <c r="J57" s="159">
        <f>'8月'!AH57</f>
        <v>0</v>
      </c>
      <c r="K57" s="159">
        <f>'9月'!AH57</f>
        <v>0</v>
      </c>
      <c r="L57" s="159">
        <f>'10月'!AH57</f>
        <v>0</v>
      </c>
      <c r="M57" s="159">
        <f>'11月'!AH57</f>
        <v>0</v>
      </c>
      <c r="N57" s="82">
        <f>'11月'!AH57</f>
        <v>0</v>
      </c>
      <c r="O57" s="151">
        <f>SUM(C57:N57)</f>
        <v>33950</v>
      </c>
      <c r="P57" s="141"/>
    </row>
    <row r="58" spans="1:16" ht="17.25">
      <c r="A58" s="149" t="s">
        <v>7</v>
      </c>
      <c r="B58" s="153" t="s">
        <v>136</v>
      </c>
      <c r="C58" s="115">
        <f>'1月'!AH58</f>
        <v>0</v>
      </c>
      <c r="D58" s="115">
        <f>'2月'!AH58</f>
        <v>0</v>
      </c>
      <c r="E58" s="115">
        <f>'3月'!AH58</f>
        <v>0</v>
      </c>
      <c r="F58" s="115">
        <f>'4月'!AH58</f>
        <v>0</v>
      </c>
      <c r="G58" s="115">
        <f>'5月'!AH58</f>
        <v>0</v>
      </c>
      <c r="H58" s="115">
        <f>'6月'!AH58</f>
        <v>0</v>
      </c>
      <c r="I58" s="115">
        <f>'7月'!AH58</f>
        <v>0</v>
      </c>
      <c r="J58" s="115">
        <f>'8月'!AH58</f>
        <v>0</v>
      </c>
      <c r="K58" s="115">
        <f>'9月'!AH58</f>
        <v>0</v>
      </c>
      <c r="L58" s="115">
        <f>'10月'!AH58</f>
        <v>0</v>
      </c>
      <c r="M58" s="115">
        <f>'11月'!AH58</f>
        <v>0</v>
      </c>
      <c r="N58" s="154">
        <f>'11月'!AH58</f>
        <v>0</v>
      </c>
      <c r="O58" s="171">
        <f>SUM(C58:N58)</f>
        <v>0</v>
      </c>
      <c r="P58" s="172"/>
    </row>
    <row r="59" spans="1:16" ht="17.25">
      <c r="A59" s="149"/>
      <c r="B59" s="185" t="s">
        <v>11</v>
      </c>
      <c r="C59" s="186">
        <f>'1月'!AH59</f>
        <v>185506</v>
      </c>
      <c r="D59" s="186">
        <f>'2月'!AH59</f>
        <v>0</v>
      </c>
      <c r="E59" s="186">
        <f>'3月'!AH59</f>
        <v>0</v>
      </c>
      <c r="F59" s="186">
        <f>'4月'!AH59</f>
        <v>0</v>
      </c>
      <c r="G59" s="186">
        <f>'5月'!AH59</f>
        <v>0</v>
      </c>
      <c r="H59" s="186">
        <f>'6月'!AH59</f>
        <v>0</v>
      </c>
      <c r="I59" s="186">
        <f>'7月'!AH59</f>
        <v>0</v>
      </c>
      <c r="J59" s="186">
        <f>'8月'!AH59</f>
        <v>0</v>
      </c>
      <c r="K59" s="186">
        <f>'9月'!AH59</f>
        <v>0</v>
      </c>
      <c r="L59" s="186">
        <f>'10月'!AH59</f>
        <v>0</v>
      </c>
      <c r="M59" s="186">
        <f>'11月'!AH59</f>
        <v>0</v>
      </c>
      <c r="N59" s="187">
        <f>'11月'!AH59</f>
        <v>0</v>
      </c>
      <c r="O59" s="188">
        <f>SUM(O56:O58)</f>
        <v>185506</v>
      </c>
      <c r="P59" s="189"/>
    </row>
    <row r="60" spans="1:16" ht="17.25">
      <c r="A60" s="193" t="s">
        <v>74</v>
      </c>
      <c r="B60" s="150" t="s">
        <v>137</v>
      </c>
      <c r="C60" s="159">
        <f>'1月'!AH60</f>
        <v>0</v>
      </c>
      <c r="D60" s="159">
        <f>'2月'!AH60</f>
        <v>0</v>
      </c>
      <c r="E60" s="159">
        <f>'3月'!AH60</f>
        <v>0</v>
      </c>
      <c r="F60" s="159">
        <f>'4月'!AH60</f>
        <v>0</v>
      </c>
      <c r="G60" s="159">
        <f>'5月'!AH60</f>
        <v>0</v>
      </c>
      <c r="H60" s="159">
        <f>'6月'!AH60</f>
        <v>0</v>
      </c>
      <c r="I60" s="159">
        <f>'7月'!AH60</f>
        <v>0</v>
      </c>
      <c r="J60" s="159">
        <f>'8月'!AH60</f>
        <v>0</v>
      </c>
      <c r="K60" s="159">
        <f>'9月'!AH60</f>
        <v>0</v>
      </c>
      <c r="L60" s="159">
        <f>'10月'!AH60</f>
        <v>0</v>
      </c>
      <c r="M60" s="159">
        <f>'11月'!AH60</f>
        <v>0</v>
      </c>
      <c r="N60" s="82">
        <f>'11月'!AH60</f>
        <v>0</v>
      </c>
      <c r="O60" s="151">
        <f aca="true" t="shared" si="3" ref="O60:O69">SUM(C60:N60)</f>
        <v>0</v>
      </c>
      <c r="P60" s="141"/>
    </row>
    <row r="61" spans="1:16" ht="17.25">
      <c r="A61" s="194"/>
      <c r="B61" s="150" t="s">
        <v>138</v>
      </c>
      <c r="C61" s="159">
        <f>'1月'!AH61</f>
        <v>24000</v>
      </c>
      <c r="D61" s="159">
        <f>'2月'!AH61</f>
        <v>0</v>
      </c>
      <c r="E61" s="159">
        <f>'3月'!AH61</f>
        <v>0</v>
      </c>
      <c r="F61" s="159">
        <f>'4月'!AH61</f>
        <v>0</v>
      </c>
      <c r="G61" s="159">
        <f>'5月'!AH61</f>
        <v>0</v>
      </c>
      <c r="H61" s="159">
        <f>'6月'!AH61</f>
        <v>0</v>
      </c>
      <c r="I61" s="159">
        <f>'7月'!AH61</f>
        <v>0</v>
      </c>
      <c r="J61" s="159">
        <f>'8月'!AH61</f>
        <v>0</v>
      </c>
      <c r="K61" s="159">
        <f>'9月'!AH61</f>
        <v>0</v>
      </c>
      <c r="L61" s="159">
        <f>'10月'!AH61</f>
        <v>0</v>
      </c>
      <c r="M61" s="159">
        <f>'11月'!AH61</f>
        <v>0</v>
      </c>
      <c r="N61" s="82">
        <f>'11月'!AH61</f>
        <v>0</v>
      </c>
      <c r="O61" s="151">
        <f t="shared" si="3"/>
        <v>24000</v>
      </c>
      <c r="P61" s="141"/>
    </row>
    <row r="62" spans="1:16" ht="17.25">
      <c r="A62" s="194"/>
      <c r="B62" s="150" t="s">
        <v>140</v>
      </c>
      <c r="C62" s="159">
        <f>'1月'!AH62</f>
        <v>0</v>
      </c>
      <c r="D62" s="159">
        <f>'2月'!AH62</f>
        <v>0</v>
      </c>
      <c r="E62" s="159">
        <f>'3月'!AH62</f>
        <v>0</v>
      </c>
      <c r="F62" s="159">
        <f>'4月'!AH62</f>
        <v>0</v>
      </c>
      <c r="G62" s="159">
        <f>'5月'!AH62</f>
        <v>0</v>
      </c>
      <c r="H62" s="159">
        <f>'6月'!AH62</f>
        <v>0</v>
      </c>
      <c r="I62" s="159">
        <f>'7月'!AH62</f>
        <v>0</v>
      </c>
      <c r="J62" s="159">
        <f>'8月'!AH62</f>
        <v>0</v>
      </c>
      <c r="K62" s="159">
        <f>'9月'!AH62</f>
        <v>0</v>
      </c>
      <c r="L62" s="159">
        <f>'10月'!AH62</f>
        <v>0</v>
      </c>
      <c r="M62" s="159">
        <f>'11月'!AH62</f>
        <v>0</v>
      </c>
      <c r="N62" s="82">
        <f>'11月'!AH62</f>
        <v>0</v>
      </c>
      <c r="O62" s="151">
        <f t="shared" si="3"/>
        <v>0</v>
      </c>
      <c r="P62" s="141"/>
    </row>
    <row r="63" spans="1:16" ht="17.25">
      <c r="A63" s="194"/>
      <c r="B63" s="150" t="s">
        <v>142</v>
      </c>
      <c r="C63" s="159">
        <f>'1月'!AH63</f>
        <v>0</v>
      </c>
      <c r="D63" s="159">
        <f>'2月'!AH63</f>
        <v>0</v>
      </c>
      <c r="E63" s="159">
        <f>'3月'!AH63</f>
        <v>0</v>
      </c>
      <c r="F63" s="159">
        <f>'4月'!AH63</f>
        <v>0</v>
      </c>
      <c r="G63" s="159">
        <f>'5月'!AH63</f>
        <v>0</v>
      </c>
      <c r="H63" s="159">
        <f>'6月'!AH63</f>
        <v>0</v>
      </c>
      <c r="I63" s="159">
        <f>'7月'!AH63</f>
        <v>0</v>
      </c>
      <c r="J63" s="159">
        <f>'8月'!AH63</f>
        <v>0</v>
      </c>
      <c r="K63" s="159">
        <f>'9月'!AH63</f>
        <v>0</v>
      </c>
      <c r="L63" s="159">
        <f>'10月'!AH63</f>
        <v>0</v>
      </c>
      <c r="M63" s="159">
        <f>'11月'!AH63</f>
        <v>0</v>
      </c>
      <c r="N63" s="82">
        <f>'11月'!AH63</f>
        <v>0</v>
      </c>
      <c r="O63" s="151">
        <f t="shared" si="3"/>
        <v>0</v>
      </c>
      <c r="P63" s="141"/>
    </row>
    <row r="64" spans="1:16" ht="17.25">
      <c r="A64" s="194"/>
      <c r="B64" s="150" t="s">
        <v>143</v>
      </c>
      <c r="C64" s="159">
        <f>'1月'!AH64</f>
        <v>0</v>
      </c>
      <c r="D64" s="159">
        <f>'2月'!AH64</f>
        <v>0</v>
      </c>
      <c r="E64" s="159">
        <f>'3月'!AH64</f>
        <v>0</v>
      </c>
      <c r="F64" s="159">
        <f>'4月'!AH64</f>
        <v>0</v>
      </c>
      <c r="G64" s="159">
        <f>'5月'!AH64</f>
        <v>0</v>
      </c>
      <c r="H64" s="159">
        <f>'6月'!AH64</f>
        <v>0</v>
      </c>
      <c r="I64" s="159">
        <f>'7月'!AH64</f>
        <v>0</v>
      </c>
      <c r="J64" s="159">
        <f>'8月'!AH64</f>
        <v>0</v>
      </c>
      <c r="K64" s="159">
        <f>'9月'!AH64</f>
        <v>0</v>
      </c>
      <c r="L64" s="159">
        <f>'10月'!AH64</f>
        <v>0</v>
      </c>
      <c r="M64" s="159">
        <f>'11月'!AH64</f>
        <v>0</v>
      </c>
      <c r="N64" s="82">
        <f>'11月'!AH64</f>
        <v>0</v>
      </c>
      <c r="O64" s="151">
        <f t="shared" si="3"/>
        <v>0</v>
      </c>
      <c r="P64" s="141"/>
    </row>
    <row r="65" spans="1:16" ht="17.25">
      <c r="A65" s="194"/>
      <c r="B65" s="150" t="s">
        <v>144</v>
      </c>
      <c r="C65" s="159">
        <f>'1月'!AH65</f>
        <v>0</v>
      </c>
      <c r="D65" s="159">
        <f>'2月'!AH65</f>
        <v>0</v>
      </c>
      <c r="E65" s="159">
        <f>'3月'!AH65</f>
        <v>0</v>
      </c>
      <c r="F65" s="159">
        <f>'4月'!AH65</f>
        <v>0</v>
      </c>
      <c r="G65" s="159">
        <f>'5月'!AH65</f>
        <v>0</v>
      </c>
      <c r="H65" s="159">
        <f>'6月'!AH65</f>
        <v>0</v>
      </c>
      <c r="I65" s="159">
        <f>'7月'!AH65</f>
        <v>0</v>
      </c>
      <c r="J65" s="159">
        <f>'8月'!AH65</f>
        <v>0</v>
      </c>
      <c r="K65" s="159">
        <f>'9月'!AH65</f>
        <v>0</v>
      </c>
      <c r="L65" s="159">
        <f>'10月'!AH65</f>
        <v>0</v>
      </c>
      <c r="M65" s="159">
        <f>'11月'!AH65</f>
        <v>0</v>
      </c>
      <c r="N65" s="82">
        <f>'11月'!AH65</f>
        <v>0</v>
      </c>
      <c r="O65" s="151">
        <f t="shared" si="3"/>
        <v>0</v>
      </c>
      <c r="P65" s="141"/>
    </row>
    <row r="66" spans="1:16" ht="17.25">
      <c r="A66" s="194"/>
      <c r="B66" s="150" t="s">
        <v>145</v>
      </c>
      <c r="C66" s="159">
        <f>'1月'!AH66</f>
        <v>30000</v>
      </c>
      <c r="D66" s="159">
        <f>'2月'!AH66</f>
        <v>0</v>
      </c>
      <c r="E66" s="159">
        <f>'3月'!AH66</f>
        <v>0</v>
      </c>
      <c r="F66" s="159">
        <f>'4月'!AH66</f>
        <v>0</v>
      </c>
      <c r="G66" s="159">
        <f>'5月'!AH66</f>
        <v>0</v>
      </c>
      <c r="H66" s="159">
        <f>'6月'!AH66</f>
        <v>0</v>
      </c>
      <c r="I66" s="159">
        <f>'7月'!AH66</f>
        <v>0</v>
      </c>
      <c r="J66" s="159">
        <f>'8月'!AH66</f>
        <v>0</v>
      </c>
      <c r="K66" s="159">
        <f>'9月'!AH66</f>
        <v>0</v>
      </c>
      <c r="L66" s="159">
        <f>'10月'!AH66</f>
        <v>0</v>
      </c>
      <c r="M66" s="159">
        <f>'11月'!AH66</f>
        <v>0</v>
      </c>
      <c r="N66" s="82">
        <f>'11月'!AH66</f>
        <v>0</v>
      </c>
      <c r="O66" s="151">
        <f t="shared" si="3"/>
        <v>30000</v>
      </c>
      <c r="P66" s="141"/>
    </row>
    <row r="67" spans="1:16" ht="17.25">
      <c r="A67" s="194"/>
      <c r="B67" s="150" t="s">
        <v>146</v>
      </c>
      <c r="C67" s="159">
        <f>'1月'!AH67</f>
        <v>0</v>
      </c>
      <c r="D67" s="159">
        <f>'2月'!AH67</f>
        <v>0</v>
      </c>
      <c r="E67" s="159">
        <f>'3月'!AH67</f>
        <v>0</v>
      </c>
      <c r="F67" s="159">
        <f>'4月'!AH67</f>
        <v>0</v>
      </c>
      <c r="G67" s="159">
        <f>'5月'!AH67</f>
        <v>0</v>
      </c>
      <c r="H67" s="159">
        <f>'6月'!AH67</f>
        <v>0</v>
      </c>
      <c r="I67" s="159">
        <f>'7月'!AH67</f>
        <v>0</v>
      </c>
      <c r="J67" s="159">
        <f>'8月'!AH67</f>
        <v>0</v>
      </c>
      <c r="K67" s="159">
        <f>'9月'!AH67</f>
        <v>0</v>
      </c>
      <c r="L67" s="159">
        <f>'10月'!AH67</f>
        <v>0</v>
      </c>
      <c r="M67" s="159">
        <f>'11月'!AH67</f>
        <v>0</v>
      </c>
      <c r="N67" s="82">
        <f>'11月'!AH67</f>
        <v>0</v>
      </c>
      <c r="O67" s="151">
        <f t="shared" si="3"/>
        <v>0</v>
      </c>
      <c r="P67" s="141"/>
    </row>
    <row r="68" spans="1:16" ht="17.25">
      <c r="A68" s="194"/>
      <c r="B68" s="150" t="s">
        <v>147</v>
      </c>
      <c r="C68" s="159">
        <f>'1月'!AH68</f>
        <v>0</v>
      </c>
      <c r="D68" s="159">
        <f>'2月'!AH68</f>
        <v>0</v>
      </c>
      <c r="E68" s="159">
        <f>'3月'!AH68</f>
        <v>0</v>
      </c>
      <c r="F68" s="159">
        <f>'4月'!AH68</f>
        <v>0</v>
      </c>
      <c r="G68" s="159">
        <f>'5月'!AH68</f>
        <v>0</v>
      </c>
      <c r="H68" s="159">
        <f>'6月'!AH68</f>
        <v>0</v>
      </c>
      <c r="I68" s="159">
        <f>'7月'!AH68</f>
        <v>0</v>
      </c>
      <c r="J68" s="159">
        <f>'8月'!AH68</f>
        <v>0</v>
      </c>
      <c r="K68" s="159">
        <f>'9月'!AH68</f>
        <v>0</v>
      </c>
      <c r="L68" s="159">
        <f>'10月'!AH68</f>
        <v>0</v>
      </c>
      <c r="M68" s="159">
        <f>'11月'!AH68</f>
        <v>0</v>
      </c>
      <c r="N68" s="82">
        <f>'11月'!AH68</f>
        <v>0</v>
      </c>
      <c r="O68" s="151">
        <f t="shared" si="3"/>
        <v>0</v>
      </c>
      <c r="P68" s="141"/>
    </row>
    <row r="69" spans="1:16" ht="17.25">
      <c r="A69" s="194"/>
      <c r="B69" s="150" t="s">
        <v>148</v>
      </c>
      <c r="C69" s="195">
        <f>'1月'!AH69</f>
        <v>0</v>
      </c>
      <c r="D69" s="195">
        <f>'2月'!AH69</f>
        <v>0</v>
      </c>
      <c r="E69" s="195">
        <f>'3月'!AH69</f>
        <v>0</v>
      </c>
      <c r="F69" s="195">
        <f>'4月'!AH69</f>
        <v>0</v>
      </c>
      <c r="G69" s="195">
        <f>'5月'!AH69</f>
        <v>0</v>
      </c>
      <c r="H69" s="195">
        <f>'6月'!AH69</f>
        <v>0</v>
      </c>
      <c r="I69" s="195">
        <f>'7月'!AH69</f>
        <v>0</v>
      </c>
      <c r="J69" s="195">
        <f>'8月'!AH69</f>
        <v>0</v>
      </c>
      <c r="K69" s="195">
        <f>'9月'!AH69</f>
        <v>0</v>
      </c>
      <c r="L69" s="195">
        <f>'10月'!AH69</f>
        <v>0</v>
      </c>
      <c r="M69" s="195">
        <f>'11月'!AH69</f>
        <v>0</v>
      </c>
      <c r="N69" s="196">
        <f>'11月'!AH69</f>
        <v>0</v>
      </c>
      <c r="O69" s="197">
        <f t="shared" si="3"/>
        <v>0</v>
      </c>
      <c r="P69" s="198"/>
    </row>
    <row r="70" spans="1:16" ht="17.25">
      <c r="A70" s="149"/>
      <c r="B70" s="190" t="s">
        <v>11</v>
      </c>
      <c r="C70" s="199">
        <f>'1月'!AH70</f>
        <v>54000</v>
      </c>
      <c r="D70" s="199">
        <f>'2月'!AH70</f>
        <v>0</v>
      </c>
      <c r="E70" s="199">
        <f>'3月'!AH70</f>
        <v>0</v>
      </c>
      <c r="F70" s="199">
        <f>'4月'!AH70</f>
        <v>0</v>
      </c>
      <c r="G70" s="199">
        <f>'5月'!AH70</f>
        <v>0</v>
      </c>
      <c r="H70" s="199">
        <f>'6月'!AH70</f>
        <v>0</v>
      </c>
      <c r="I70" s="199">
        <f>'7月'!AH70</f>
        <v>0</v>
      </c>
      <c r="J70" s="199">
        <f>'8月'!AH70</f>
        <v>0</v>
      </c>
      <c r="K70" s="199">
        <f>'9月'!AH70</f>
        <v>0</v>
      </c>
      <c r="L70" s="199">
        <f>'10月'!AH70</f>
        <v>0</v>
      </c>
      <c r="M70" s="199">
        <f>'11月'!AH70</f>
        <v>0</v>
      </c>
      <c r="N70" s="200">
        <f>'11月'!AH70</f>
        <v>0</v>
      </c>
      <c r="O70" s="201">
        <f>SUM(O60:O69)</f>
        <v>54000</v>
      </c>
      <c r="P70" s="202"/>
    </row>
    <row r="71" spans="1:16" ht="18" thickBot="1">
      <c r="A71" s="173"/>
      <c r="B71" s="191" t="s">
        <v>149</v>
      </c>
      <c r="C71" s="166">
        <f>'1月'!AH71</f>
        <v>131506</v>
      </c>
      <c r="D71" s="166">
        <f>'2月'!AH71</f>
        <v>0</v>
      </c>
      <c r="E71" s="166">
        <f>'3月'!AH71</f>
        <v>0</v>
      </c>
      <c r="F71" s="166">
        <f>'4月'!AH71</f>
        <v>0</v>
      </c>
      <c r="G71" s="166">
        <f>'5月'!AH71</f>
        <v>0</v>
      </c>
      <c r="H71" s="166">
        <f>'6月'!AH71</f>
        <v>0</v>
      </c>
      <c r="I71" s="166">
        <f>'7月'!AH71</f>
        <v>0</v>
      </c>
      <c r="J71" s="166">
        <f>'8月'!AH71</f>
        <v>0</v>
      </c>
      <c r="K71" s="166">
        <f>'9月'!AH71</f>
        <v>0</v>
      </c>
      <c r="L71" s="166">
        <f>'10月'!AH71</f>
        <v>0</v>
      </c>
      <c r="M71" s="166">
        <f>'11月'!AH71</f>
        <v>0</v>
      </c>
      <c r="N71" s="130">
        <f>'11月'!AH71</f>
        <v>0</v>
      </c>
      <c r="O71" s="177">
        <f>+O59-O70</f>
        <v>131506</v>
      </c>
      <c r="P71" s="178"/>
    </row>
    <row r="72" spans="1:16" ht="17.25">
      <c r="A72" s="149"/>
      <c r="B72" s="150" t="s">
        <v>150</v>
      </c>
      <c r="C72" s="159">
        <f>'1月'!AH72</f>
        <v>140383.25</v>
      </c>
      <c r="D72" s="159">
        <f>'2月'!AH72</f>
        <v>0</v>
      </c>
      <c r="E72" s="159">
        <f>'3月'!AH72</f>
        <v>0</v>
      </c>
      <c r="F72" s="159">
        <f>'4月'!AH72</f>
        <v>0</v>
      </c>
      <c r="G72" s="159">
        <f>'5月'!AH72</f>
        <v>0</v>
      </c>
      <c r="H72" s="159">
        <f>'6月'!AH72</f>
        <v>0</v>
      </c>
      <c r="I72" s="159">
        <f>'7月'!AH72</f>
        <v>0</v>
      </c>
      <c r="J72" s="159">
        <f>'8月'!AH72</f>
        <v>0</v>
      </c>
      <c r="K72" s="159">
        <f>'9月'!AH72</f>
        <v>0</v>
      </c>
      <c r="L72" s="159">
        <f>'10月'!AH72</f>
        <v>0</v>
      </c>
      <c r="M72" s="159">
        <f>'11月'!AH72</f>
        <v>0</v>
      </c>
      <c r="N72" s="82">
        <f>'11月'!AH72</f>
        <v>0</v>
      </c>
      <c r="O72" s="151">
        <f>O71+O39+O23</f>
        <v>140383.25</v>
      </c>
      <c r="P72" s="141"/>
    </row>
    <row r="73" spans="1:16" ht="17.25">
      <c r="A73" s="149" t="s">
        <v>151</v>
      </c>
      <c r="B73" s="150" t="s">
        <v>152</v>
      </c>
      <c r="C73" s="159">
        <f>'1月'!AH73</f>
        <v>183672</v>
      </c>
      <c r="D73" s="159">
        <f>'2月'!AH73</f>
        <v>0</v>
      </c>
      <c r="E73" s="159">
        <f>'3月'!AH73</f>
        <v>0</v>
      </c>
      <c r="F73" s="159">
        <f>'4月'!AH73</f>
        <v>0</v>
      </c>
      <c r="G73" s="159">
        <f>'5月'!AH73</f>
        <v>0</v>
      </c>
      <c r="H73" s="159">
        <f>'6月'!AH73</f>
        <v>0</v>
      </c>
      <c r="I73" s="159">
        <f>'7月'!AH73</f>
        <v>0</v>
      </c>
      <c r="J73" s="159">
        <f>'8月'!AH73</f>
        <v>0</v>
      </c>
      <c r="K73" s="159">
        <f>'9月'!AH73</f>
        <v>0</v>
      </c>
      <c r="L73" s="159">
        <f>'10月'!AH73</f>
        <v>0</v>
      </c>
      <c r="M73" s="159">
        <f>'11月'!AH73</f>
        <v>0</v>
      </c>
      <c r="N73" s="82">
        <f>'11月'!AH73</f>
        <v>0</v>
      </c>
      <c r="O73" s="151">
        <f>+O55</f>
        <v>183672</v>
      </c>
      <c r="P73" s="141"/>
    </row>
    <row r="74" spans="1:16" ht="18" thickBot="1">
      <c r="A74" s="203"/>
      <c r="B74" s="204" t="s">
        <v>11</v>
      </c>
      <c r="C74" s="166">
        <f>'1月'!AH74</f>
        <v>324055.25</v>
      </c>
      <c r="D74" s="166">
        <f>'2月'!AH74</f>
        <v>0</v>
      </c>
      <c r="E74" s="166">
        <f>'3月'!AH74</f>
        <v>0</v>
      </c>
      <c r="F74" s="166">
        <f>'4月'!AH74</f>
        <v>0</v>
      </c>
      <c r="G74" s="166">
        <f>'5月'!AH74</f>
        <v>0</v>
      </c>
      <c r="H74" s="166">
        <f>'6月'!AH74</f>
        <v>0</v>
      </c>
      <c r="I74" s="166">
        <f>'7月'!AH74</f>
        <v>0</v>
      </c>
      <c r="J74" s="166">
        <f>'8月'!AH74</f>
        <v>0</v>
      </c>
      <c r="K74" s="166">
        <f>'9月'!AH74</f>
        <v>0</v>
      </c>
      <c r="L74" s="166">
        <f>'10月'!AH74</f>
        <v>0</v>
      </c>
      <c r="M74" s="166">
        <f>'11月'!AH74</f>
        <v>0</v>
      </c>
      <c r="N74" s="130">
        <f>'11月'!AH74</f>
        <v>0</v>
      </c>
      <c r="O74" s="205">
        <f>O73+O72</f>
        <v>324055.25</v>
      </c>
      <c r="P74" s="178"/>
    </row>
    <row r="75" spans="1:15" ht="17.25">
      <c r="A75" s="72" t="s">
        <v>7</v>
      </c>
      <c r="B75" s="133" t="s">
        <v>77</v>
      </c>
      <c r="C75" s="72">
        <f>X82</f>
        <v>0</v>
      </c>
      <c r="D75" s="72">
        <f>'2月'!AH75</f>
        <v>0</v>
      </c>
      <c r="E75" s="72">
        <f>'3月'!AH75</f>
        <v>0</v>
      </c>
      <c r="F75" s="72">
        <f>'4月'!AH75</f>
        <v>0</v>
      </c>
      <c r="G75" s="72">
        <f>'5月'!AH75</f>
        <v>0</v>
      </c>
      <c r="H75" s="72">
        <f>'6月'!AH75</f>
        <v>0</v>
      </c>
      <c r="I75" s="72">
        <f>'7月'!AH75</f>
        <v>0</v>
      </c>
      <c r="J75" s="72">
        <f>'8月'!AH75</f>
        <v>0</v>
      </c>
      <c r="K75" s="72">
        <f>'9月'!AH75</f>
        <v>0</v>
      </c>
      <c r="L75" s="72">
        <f>'10月'!AH75</f>
        <v>0</v>
      </c>
      <c r="M75" s="72">
        <f>'11月'!AH75</f>
        <v>0</v>
      </c>
      <c r="N75" s="72">
        <f>'11月'!AH75</f>
        <v>0</v>
      </c>
      <c r="O75" s="72">
        <f>O7-O9-O25-O41-O57</f>
        <v>0</v>
      </c>
    </row>
    <row r="76" spans="1:14" ht="17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1:16" ht="17.25">
      <c r="A77" s="72" t="str">
        <f>R78</f>
        <v>  家計簿月計表(平成15年　月)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34" ht="24.75" customHeight="1" thickBo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 t="s">
        <v>160</v>
      </c>
      <c r="S78" s="73"/>
      <c r="T78" s="73"/>
      <c r="U78" s="96"/>
      <c r="V78" s="72"/>
      <c r="W78" s="72"/>
      <c r="X78" s="72"/>
      <c r="Y78" s="72">
        <f>G1</f>
        <v>0</v>
      </c>
      <c r="Z78" s="72"/>
      <c r="AA78" s="72"/>
      <c r="AB78" s="72"/>
      <c r="AC78" s="72"/>
      <c r="AD78" s="72"/>
      <c r="AE78" s="72"/>
      <c r="AF78" s="72"/>
      <c r="AG78" s="72"/>
      <c r="AH78" s="72"/>
    </row>
    <row r="79" spans="1:34" ht="24.75" customHeight="1" thickBo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4"/>
      <c r="S79" s="213" t="s">
        <v>79</v>
      </c>
      <c r="T79" s="214"/>
      <c r="U79" s="228" t="s">
        <v>173</v>
      </c>
      <c r="V79" s="158" t="s">
        <v>174</v>
      </c>
      <c r="W79" s="158" t="s">
        <v>175</v>
      </c>
      <c r="X79" s="158" t="s">
        <v>176</v>
      </c>
      <c r="Y79" s="158" t="s">
        <v>177</v>
      </c>
      <c r="Z79" s="158" t="s">
        <v>178</v>
      </c>
      <c r="AA79" s="158" t="s">
        <v>179</v>
      </c>
      <c r="AB79" s="158" t="s">
        <v>180</v>
      </c>
      <c r="AC79" s="158" t="s">
        <v>181</v>
      </c>
      <c r="AD79" s="158" t="s">
        <v>182</v>
      </c>
      <c r="AE79" s="158" t="s">
        <v>183</v>
      </c>
      <c r="AF79" s="158" t="s">
        <v>184</v>
      </c>
      <c r="AG79" s="75" t="s">
        <v>185</v>
      </c>
      <c r="AH79" s="77"/>
    </row>
    <row r="80" spans="1:38" ht="24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Q80" s="72"/>
      <c r="R80" s="78"/>
      <c r="S80" s="215" t="s">
        <v>153</v>
      </c>
      <c r="T80" s="216"/>
      <c r="U80" s="142">
        <f>'1月'!AS80</f>
        <v>377385</v>
      </c>
      <c r="V80" s="159">
        <f>'2月'!AS80</f>
        <v>0</v>
      </c>
      <c r="W80" s="159">
        <f>'3月'!AS80</f>
        <v>0</v>
      </c>
      <c r="X80" s="159">
        <f>'4月'!AS80</f>
        <v>0</v>
      </c>
      <c r="Y80" s="159">
        <f>'5月'!AS80</f>
        <v>0</v>
      </c>
      <c r="Z80" s="159">
        <f>'6月'!AS80</f>
        <v>0</v>
      </c>
      <c r="AA80" s="159">
        <f>'7月'!AS80</f>
        <v>0</v>
      </c>
      <c r="AB80" s="159">
        <f>'8月'!AS80</f>
        <v>0</v>
      </c>
      <c r="AC80" s="159">
        <f>'9月'!AS80</f>
        <v>0</v>
      </c>
      <c r="AD80" s="159">
        <f>'10月'!AS80</f>
        <v>0</v>
      </c>
      <c r="AE80" s="159">
        <f>'11月'!AS80</f>
        <v>0</v>
      </c>
      <c r="AF80" s="159">
        <f>'12月'!AS80</f>
        <v>0</v>
      </c>
      <c r="AG80" s="81">
        <f>+U80</f>
        <v>377385</v>
      </c>
      <c r="AH80" s="58"/>
      <c r="AL80" s="207" t="s">
        <v>186</v>
      </c>
    </row>
    <row r="81" spans="1:38" ht="24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Q81" s="72"/>
      <c r="R81" s="83" t="s">
        <v>85</v>
      </c>
      <c r="S81" s="217" t="s">
        <v>12</v>
      </c>
      <c r="T81" s="216"/>
      <c r="U81" s="142">
        <f>'1月'!AS81</f>
        <v>253950</v>
      </c>
      <c r="V81" s="159">
        <f>'2月'!AS81</f>
        <v>0</v>
      </c>
      <c r="W81" s="159">
        <f>'3月'!AS81</f>
        <v>0</v>
      </c>
      <c r="X81" s="159">
        <f>'4月'!AS81</f>
        <v>0</v>
      </c>
      <c r="Y81" s="159">
        <f>'5月'!AS81</f>
        <v>0</v>
      </c>
      <c r="Z81" s="159">
        <f>'6月'!AS81</f>
        <v>0</v>
      </c>
      <c r="AA81" s="159">
        <f>'7月'!AS81</f>
        <v>0</v>
      </c>
      <c r="AB81" s="159">
        <f>'8月'!AS81</f>
        <v>0</v>
      </c>
      <c r="AC81" s="159">
        <f>'9月'!AS81</f>
        <v>0</v>
      </c>
      <c r="AD81" s="159">
        <f>'10月'!AS81</f>
        <v>0</v>
      </c>
      <c r="AE81" s="159">
        <f>'11月'!AS81</f>
        <v>0</v>
      </c>
      <c r="AF81" s="159">
        <f>'12月'!AS81</f>
        <v>0</v>
      </c>
      <c r="AG81" s="81">
        <f>SUM(U81:AF81)</f>
        <v>253950</v>
      </c>
      <c r="AH81" s="58">
        <f>+P57</f>
        <v>0</v>
      </c>
      <c r="AL81" s="207" t="s">
        <v>12</v>
      </c>
    </row>
    <row r="82" spans="1:38" ht="24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Q82" s="72"/>
      <c r="R82" s="83"/>
      <c r="S82" s="217" t="s">
        <v>106</v>
      </c>
      <c r="T82" s="216"/>
      <c r="U82" s="142">
        <f>'1月'!AS82</f>
        <v>0</v>
      </c>
      <c r="V82" s="159">
        <f>'2月'!AS82</f>
        <v>0</v>
      </c>
      <c r="W82" s="159">
        <f>'3月'!AS82</f>
        <v>0</v>
      </c>
      <c r="X82" s="159">
        <f>'4月'!AS82</f>
        <v>0</v>
      </c>
      <c r="Y82" s="159">
        <f>'5月'!AS82</f>
        <v>0</v>
      </c>
      <c r="Z82" s="159">
        <f>'6月'!AS82</f>
        <v>0</v>
      </c>
      <c r="AA82" s="159">
        <f>'7月'!AS82</f>
        <v>0</v>
      </c>
      <c r="AB82" s="159">
        <f>'8月'!AS82</f>
        <v>0</v>
      </c>
      <c r="AC82" s="159">
        <f>'9月'!AS82</f>
        <v>0</v>
      </c>
      <c r="AD82" s="159">
        <f>'10月'!AS82</f>
        <v>0</v>
      </c>
      <c r="AE82" s="159">
        <f>'11月'!AS82</f>
        <v>0</v>
      </c>
      <c r="AF82" s="159">
        <f>'12月'!AS82</f>
        <v>0</v>
      </c>
      <c r="AG82" s="85">
        <f aca="true" t="shared" si="4" ref="AG82:AG105">SUM(U82:AF82)</f>
        <v>0</v>
      </c>
      <c r="AH82" s="86"/>
      <c r="AL82" s="207"/>
    </row>
    <row r="83" spans="1:38" ht="24.75" customHeight="1" thickBo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144"/>
      <c r="Q83" s="72"/>
      <c r="R83" s="87"/>
      <c r="S83" s="218" t="s">
        <v>86</v>
      </c>
      <c r="T83" s="219"/>
      <c r="U83" s="155">
        <f>'1月'!AS83</f>
        <v>631335</v>
      </c>
      <c r="V83" s="160">
        <f>'2月'!AS83</f>
        <v>0</v>
      </c>
      <c r="W83" s="160">
        <f>'3月'!AS83</f>
        <v>0</v>
      </c>
      <c r="X83" s="160">
        <f>'4月'!AS83</f>
        <v>0</v>
      </c>
      <c r="Y83" s="160">
        <f>'5月'!AS83</f>
        <v>0</v>
      </c>
      <c r="Z83" s="160">
        <f>'6月'!AS83</f>
        <v>0</v>
      </c>
      <c r="AA83" s="160">
        <f>'7月'!AS83</f>
        <v>0</v>
      </c>
      <c r="AB83" s="160">
        <f>'8月'!AS83</f>
        <v>0</v>
      </c>
      <c r="AC83" s="160">
        <f>'9月'!AS83</f>
        <v>0</v>
      </c>
      <c r="AD83" s="160">
        <f>'10月'!AS83</f>
        <v>0</v>
      </c>
      <c r="AE83" s="160">
        <f>'11月'!AS83</f>
        <v>0</v>
      </c>
      <c r="AF83" s="160">
        <f>'12月'!AS83</f>
        <v>0</v>
      </c>
      <c r="AG83" s="87">
        <f t="shared" si="4"/>
        <v>631335</v>
      </c>
      <c r="AH83" s="92"/>
      <c r="AL83" s="206"/>
    </row>
    <row r="84" spans="1:38" ht="24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96"/>
      <c r="Q84" s="72"/>
      <c r="R84" s="78"/>
      <c r="S84" s="208" t="s">
        <v>154</v>
      </c>
      <c r="T84" s="216"/>
      <c r="U84" s="142">
        <f>'1月'!AS84</f>
        <v>56478</v>
      </c>
      <c r="V84" s="159">
        <f>'2月'!AS84</f>
        <v>0</v>
      </c>
      <c r="W84" s="159">
        <f>'3月'!AS84</f>
        <v>0</v>
      </c>
      <c r="X84" s="159">
        <f>'4月'!AS84</f>
        <v>0</v>
      </c>
      <c r="Y84" s="159">
        <f>'5月'!AS84</f>
        <v>0</v>
      </c>
      <c r="Z84" s="159">
        <f>'6月'!AS84</f>
        <v>0</v>
      </c>
      <c r="AA84" s="159">
        <f>'7月'!AS84</f>
        <v>0</v>
      </c>
      <c r="AB84" s="159">
        <f>'8月'!AS84</f>
        <v>0</v>
      </c>
      <c r="AC84" s="159">
        <f>'9月'!AS84</f>
        <v>0</v>
      </c>
      <c r="AD84" s="159">
        <f>'10月'!AS84</f>
        <v>0</v>
      </c>
      <c r="AE84" s="159">
        <f>'11月'!AS84</f>
        <v>0</v>
      </c>
      <c r="AF84" s="159">
        <f>'12月'!AS84</f>
        <v>0</v>
      </c>
      <c r="AG84" s="81">
        <f t="shared" si="4"/>
        <v>56478</v>
      </c>
      <c r="AH84" s="58">
        <f>+P60</f>
        <v>0</v>
      </c>
      <c r="AL84" s="207"/>
    </row>
    <row r="85" spans="1:38" ht="24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96"/>
      <c r="Q85" s="72"/>
      <c r="R85" s="78"/>
      <c r="S85" s="209" t="s">
        <v>155</v>
      </c>
      <c r="T85" s="210"/>
      <c r="U85" s="144">
        <f>'1月'!AS85</f>
        <v>42295.75</v>
      </c>
      <c r="V85" s="161">
        <f>'2月'!AS85</f>
        <v>0</v>
      </c>
      <c r="W85" s="161">
        <f>'3月'!AS85</f>
        <v>0</v>
      </c>
      <c r="X85" s="161">
        <f>'4月'!AS85</f>
        <v>0</v>
      </c>
      <c r="Y85" s="161">
        <f>'5月'!AS85</f>
        <v>0</v>
      </c>
      <c r="Z85" s="161">
        <f>'6月'!AS85</f>
        <v>0</v>
      </c>
      <c r="AA85" s="161">
        <f>'7月'!AS85</f>
        <v>0</v>
      </c>
      <c r="AB85" s="161">
        <f>'8月'!AS85</f>
        <v>0</v>
      </c>
      <c r="AC85" s="161">
        <f>'9月'!AS85</f>
        <v>0</v>
      </c>
      <c r="AD85" s="161">
        <f>'10月'!AS85</f>
        <v>0</v>
      </c>
      <c r="AE85" s="161">
        <f>'11月'!AS85</f>
        <v>0</v>
      </c>
      <c r="AF85" s="161">
        <f>'12月'!AS85</f>
        <v>0</v>
      </c>
      <c r="AG85" s="78">
        <f t="shared" si="4"/>
        <v>42295.75</v>
      </c>
      <c r="AH85" s="98">
        <f>+P61</f>
        <v>0</v>
      </c>
      <c r="AL85" s="207"/>
    </row>
    <row r="86" spans="1:38" ht="24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96"/>
      <c r="Q86" s="72"/>
      <c r="R86" s="78"/>
      <c r="S86" s="242" t="s">
        <v>87</v>
      </c>
      <c r="T86" s="211" t="s">
        <v>88</v>
      </c>
      <c r="U86" s="145">
        <f>'1月'!AS86</f>
        <v>11427</v>
      </c>
      <c r="V86" s="162">
        <f>'2月'!AS86</f>
        <v>0</v>
      </c>
      <c r="W86" s="162">
        <f>'3月'!AS86</f>
        <v>0</v>
      </c>
      <c r="X86" s="162">
        <f>'4月'!AS86</f>
        <v>0</v>
      </c>
      <c r="Y86" s="162">
        <f>'5月'!AS86</f>
        <v>0</v>
      </c>
      <c r="Z86" s="162">
        <f>'6月'!AS86</f>
        <v>0</v>
      </c>
      <c r="AA86" s="162">
        <f>'7月'!AS86</f>
        <v>0</v>
      </c>
      <c r="AB86" s="162">
        <f>'8月'!AS86</f>
        <v>0</v>
      </c>
      <c r="AC86" s="162">
        <f>'9月'!AS86</f>
        <v>0</v>
      </c>
      <c r="AD86" s="162">
        <f>'10月'!AS86</f>
        <v>0</v>
      </c>
      <c r="AE86" s="162">
        <f>'11月'!AS86</f>
        <v>0</v>
      </c>
      <c r="AF86" s="162">
        <f>'12月'!AS86</f>
        <v>0</v>
      </c>
      <c r="AG86" s="100">
        <f t="shared" si="4"/>
        <v>11427</v>
      </c>
      <c r="AH86" s="103">
        <f>+P62</f>
        <v>0</v>
      </c>
      <c r="AL86" s="241"/>
    </row>
    <row r="87" spans="1:38" ht="24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96"/>
      <c r="Q87" s="72"/>
      <c r="R87" s="78"/>
      <c r="S87" s="243"/>
      <c r="T87" s="212" t="s">
        <v>89</v>
      </c>
      <c r="U87" s="156">
        <f>'1月'!AS87</f>
        <v>4116</v>
      </c>
      <c r="V87" s="163">
        <f>'2月'!AS87</f>
        <v>0</v>
      </c>
      <c r="W87" s="163">
        <f>'3月'!AS87</f>
        <v>0</v>
      </c>
      <c r="X87" s="163">
        <f>'4月'!AS87</f>
        <v>0</v>
      </c>
      <c r="Y87" s="163">
        <f>'5月'!AS87</f>
        <v>0</v>
      </c>
      <c r="Z87" s="163">
        <f>'6月'!AS87</f>
        <v>0</v>
      </c>
      <c r="AA87" s="163">
        <f>'7月'!AS87</f>
        <v>0</v>
      </c>
      <c r="AB87" s="163">
        <f>'8月'!AS87</f>
        <v>0</v>
      </c>
      <c r="AC87" s="163">
        <f>'9月'!AS87</f>
        <v>0</v>
      </c>
      <c r="AD87" s="163">
        <f>'10月'!AS87</f>
        <v>0</v>
      </c>
      <c r="AE87" s="163">
        <f>'11月'!AS87</f>
        <v>0</v>
      </c>
      <c r="AF87" s="163">
        <f>'12月'!AS87</f>
        <v>0</v>
      </c>
      <c r="AG87" s="81">
        <f t="shared" si="4"/>
        <v>4116</v>
      </c>
      <c r="AH87" s="58"/>
      <c r="AL87" s="241"/>
    </row>
    <row r="88" spans="1:38" ht="24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96"/>
      <c r="Q88" s="72"/>
      <c r="R88" s="78"/>
      <c r="S88" s="244"/>
      <c r="T88" s="220" t="s">
        <v>90</v>
      </c>
      <c r="U88" s="157">
        <f>'1月'!AS88</f>
        <v>14857</v>
      </c>
      <c r="V88" s="121">
        <f>'2月'!AS88</f>
        <v>0</v>
      </c>
      <c r="W88" s="121">
        <f>'3月'!AS88</f>
        <v>0</v>
      </c>
      <c r="X88" s="121">
        <f>'4月'!AS88</f>
        <v>0</v>
      </c>
      <c r="Y88" s="121">
        <f>'5月'!AS88</f>
        <v>0</v>
      </c>
      <c r="Z88" s="121">
        <f>'6月'!AS88</f>
        <v>0</v>
      </c>
      <c r="AA88" s="121">
        <f>'7月'!AS88</f>
        <v>0</v>
      </c>
      <c r="AB88" s="121">
        <f>'8月'!AS88</f>
        <v>0</v>
      </c>
      <c r="AC88" s="121">
        <f>'9月'!AS88</f>
        <v>0</v>
      </c>
      <c r="AD88" s="121">
        <f>'10月'!AS88</f>
        <v>0</v>
      </c>
      <c r="AE88" s="121">
        <f>'11月'!AS88</f>
        <v>0</v>
      </c>
      <c r="AF88" s="121">
        <f>'12月'!AS88</f>
        <v>0</v>
      </c>
      <c r="AG88" s="111">
        <f t="shared" si="4"/>
        <v>14857</v>
      </c>
      <c r="AH88" s="112"/>
      <c r="AL88" s="241"/>
    </row>
    <row r="89" spans="1:38" ht="24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96"/>
      <c r="Q89" s="72"/>
      <c r="R89" s="78"/>
      <c r="S89" s="208" t="s">
        <v>156</v>
      </c>
      <c r="T89" s="212"/>
      <c r="U89" s="142">
        <f>'1月'!AS89</f>
        <v>1050</v>
      </c>
      <c r="V89" s="159">
        <f>'2月'!AS89</f>
        <v>0</v>
      </c>
      <c r="W89" s="159">
        <f>'3月'!AS89</f>
        <v>0</v>
      </c>
      <c r="X89" s="159">
        <f>'4月'!AS89</f>
        <v>0</v>
      </c>
      <c r="Y89" s="159">
        <f>'5月'!AS89</f>
        <v>0</v>
      </c>
      <c r="Z89" s="159">
        <f>'6月'!AS89</f>
        <v>0</v>
      </c>
      <c r="AA89" s="159">
        <f>'7月'!AS89</f>
        <v>0</v>
      </c>
      <c r="AB89" s="159">
        <f>'8月'!AS89</f>
        <v>0</v>
      </c>
      <c r="AC89" s="159">
        <f>'9月'!AS89</f>
        <v>0</v>
      </c>
      <c r="AD89" s="159">
        <f>'10月'!AS89</f>
        <v>0</v>
      </c>
      <c r="AE89" s="159">
        <f>'11月'!AS89</f>
        <v>0</v>
      </c>
      <c r="AF89" s="159">
        <f>'12月'!AS89</f>
        <v>0</v>
      </c>
      <c r="AG89" s="81">
        <f t="shared" si="4"/>
        <v>1050</v>
      </c>
      <c r="AH89" s="58">
        <f>+P63</f>
        <v>0</v>
      </c>
      <c r="AL89" s="207"/>
    </row>
    <row r="90" spans="1:38" ht="24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96"/>
      <c r="Q90" s="72"/>
      <c r="R90" s="78"/>
      <c r="S90" s="209" t="s">
        <v>157</v>
      </c>
      <c r="T90" s="221"/>
      <c r="U90" s="229">
        <f>'1月'!AS90</f>
        <v>26533</v>
      </c>
      <c r="V90" s="115">
        <f>'2月'!AS90</f>
        <v>0</v>
      </c>
      <c r="W90" s="115">
        <f>'3月'!AS90</f>
        <v>0</v>
      </c>
      <c r="X90" s="115">
        <f>'4月'!AS90</f>
        <v>0</v>
      </c>
      <c r="Y90" s="115">
        <f>'5月'!AS90</f>
        <v>0</v>
      </c>
      <c r="Z90" s="115">
        <f>'6月'!AS90</f>
        <v>0</v>
      </c>
      <c r="AA90" s="115">
        <f>'7月'!AS90</f>
        <v>0</v>
      </c>
      <c r="AB90" s="115">
        <f>'8月'!AS90</f>
        <v>0</v>
      </c>
      <c r="AC90" s="115">
        <f>'9月'!AS90</f>
        <v>0</v>
      </c>
      <c r="AD90" s="115">
        <f>'10月'!AS90</f>
        <v>0</v>
      </c>
      <c r="AE90" s="115">
        <f>'11月'!AS90</f>
        <v>0</v>
      </c>
      <c r="AF90" s="115">
        <f>'12月'!AS90</f>
        <v>0</v>
      </c>
      <c r="AG90" s="78">
        <f t="shared" si="4"/>
        <v>26533</v>
      </c>
      <c r="AH90" s="98">
        <f>+P64</f>
        <v>0</v>
      </c>
      <c r="AL90" s="207"/>
    </row>
    <row r="91" spans="1:38" ht="24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96"/>
      <c r="Q91" s="72"/>
      <c r="R91" s="83" t="s">
        <v>91</v>
      </c>
      <c r="S91" s="242" t="s">
        <v>92</v>
      </c>
      <c r="T91" s="211" t="s">
        <v>158</v>
      </c>
      <c r="U91" s="145">
        <f>'1月'!AS91</f>
        <v>0</v>
      </c>
      <c r="V91" s="162">
        <f>'2月'!AS91</f>
        <v>0</v>
      </c>
      <c r="W91" s="162">
        <f>'3月'!AS91</f>
        <v>0</v>
      </c>
      <c r="X91" s="162">
        <f>'4月'!AS91</f>
        <v>0</v>
      </c>
      <c r="Y91" s="162">
        <f>'5月'!AS91</f>
        <v>0</v>
      </c>
      <c r="Z91" s="162">
        <f>'6月'!AS91</f>
        <v>0</v>
      </c>
      <c r="AA91" s="162">
        <f>'7月'!AS91</f>
        <v>0</v>
      </c>
      <c r="AB91" s="162">
        <f>'8月'!AS91</f>
        <v>0</v>
      </c>
      <c r="AC91" s="162">
        <f>'9月'!AS91</f>
        <v>0</v>
      </c>
      <c r="AD91" s="162">
        <f>'10月'!AS91</f>
        <v>0</v>
      </c>
      <c r="AE91" s="162">
        <f>'11月'!AS91</f>
        <v>0</v>
      </c>
      <c r="AF91" s="162">
        <f>'12月'!AS91</f>
        <v>0</v>
      </c>
      <c r="AG91" s="100">
        <f t="shared" si="4"/>
        <v>0</v>
      </c>
      <c r="AH91" s="103">
        <f>+P65</f>
        <v>0</v>
      </c>
      <c r="AL91" s="241"/>
    </row>
    <row r="92" spans="1:38" ht="24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96"/>
      <c r="Q92" s="72"/>
      <c r="R92" s="83"/>
      <c r="S92" s="244"/>
      <c r="T92" s="220" t="s">
        <v>93</v>
      </c>
      <c r="U92" s="146">
        <f>'1月'!AS92</f>
        <v>18138</v>
      </c>
      <c r="V92" s="159">
        <f>'2月'!AS92</f>
        <v>0</v>
      </c>
      <c r="W92" s="159">
        <f>'3月'!AS92</f>
        <v>0</v>
      </c>
      <c r="X92" s="159">
        <f>'4月'!AS92</f>
        <v>0</v>
      </c>
      <c r="Y92" s="159">
        <f>'5月'!AS92</f>
        <v>0</v>
      </c>
      <c r="Z92" s="159">
        <f>'6月'!AS92</f>
        <v>0</v>
      </c>
      <c r="AA92" s="159">
        <f>'7月'!AS92</f>
        <v>0</v>
      </c>
      <c r="AB92" s="159">
        <f>'8月'!AS92</f>
        <v>0</v>
      </c>
      <c r="AC92" s="159">
        <f>'9月'!AS92</f>
        <v>0</v>
      </c>
      <c r="AD92" s="159">
        <f>'10月'!AS92</f>
        <v>0</v>
      </c>
      <c r="AE92" s="159">
        <f>'11月'!AS92</f>
        <v>0</v>
      </c>
      <c r="AF92" s="159">
        <f>'12月'!AS92</f>
        <v>0</v>
      </c>
      <c r="AG92" s="111">
        <f t="shared" si="4"/>
        <v>18138</v>
      </c>
      <c r="AH92" s="112"/>
      <c r="AL92" s="241"/>
    </row>
    <row r="93" spans="1:38" ht="24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96"/>
      <c r="Q93" s="72"/>
      <c r="R93" s="78"/>
      <c r="S93" s="209" t="s">
        <v>159</v>
      </c>
      <c r="T93" s="221"/>
      <c r="U93" s="144">
        <f>'1月'!AS93</f>
        <v>43900</v>
      </c>
      <c r="V93" s="165">
        <f>'2月'!AS93</f>
        <v>0</v>
      </c>
      <c r="W93" s="165">
        <f>'3月'!AS93</f>
        <v>0</v>
      </c>
      <c r="X93" s="165">
        <f>'4月'!AS93</f>
        <v>0</v>
      </c>
      <c r="Y93" s="165">
        <f>'5月'!AS93</f>
        <v>0</v>
      </c>
      <c r="Z93" s="165">
        <f>'6月'!AS93</f>
        <v>0</v>
      </c>
      <c r="AA93" s="165">
        <f>'7月'!AS93</f>
        <v>0</v>
      </c>
      <c r="AB93" s="165">
        <f>'8月'!AS93</f>
        <v>0</v>
      </c>
      <c r="AC93" s="165">
        <f>'9月'!AS93</f>
        <v>0</v>
      </c>
      <c r="AD93" s="165">
        <f>'10月'!AS93</f>
        <v>0</v>
      </c>
      <c r="AE93" s="165">
        <f>'11月'!AS93</f>
        <v>0</v>
      </c>
      <c r="AF93" s="165">
        <f>'12月'!AS93</f>
        <v>0</v>
      </c>
      <c r="AG93" s="78">
        <f t="shared" si="4"/>
        <v>43900</v>
      </c>
      <c r="AH93" s="98">
        <f>+P66</f>
        <v>0</v>
      </c>
      <c r="AL93" s="207"/>
    </row>
    <row r="94" spans="1:38" ht="24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8"/>
      <c r="S94" s="242" t="s">
        <v>94</v>
      </c>
      <c r="T94" s="211" t="s">
        <v>95</v>
      </c>
      <c r="U94" s="230">
        <f>'1月'!AS94</f>
        <v>11034</v>
      </c>
      <c r="V94" s="162">
        <f>'2月'!AS94</f>
        <v>0</v>
      </c>
      <c r="W94" s="162">
        <f>'3月'!AS94</f>
        <v>0</v>
      </c>
      <c r="X94" s="162">
        <f>'4月'!AS94</f>
        <v>0</v>
      </c>
      <c r="Y94" s="162">
        <f>'5月'!AS94</f>
        <v>0</v>
      </c>
      <c r="Z94" s="162">
        <f>'6月'!AS94</f>
        <v>0</v>
      </c>
      <c r="AA94" s="162">
        <f>'7月'!AS94</f>
        <v>0</v>
      </c>
      <c r="AB94" s="162">
        <f>'8月'!AS94</f>
        <v>0</v>
      </c>
      <c r="AC94" s="162">
        <f>'9月'!AS94</f>
        <v>0</v>
      </c>
      <c r="AD94" s="162">
        <f>'10月'!AS94</f>
        <v>0</v>
      </c>
      <c r="AE94" s="162">
        <f>'11月'!AS94</f>
        <v>0</v>
      </c>
      <c r="AF94" s="162">
        <f>'12月'!AS94</f>
        <v>0</v>
      </c>
      <c r="AG94" s="100">
        <f t="shared" si="4"/>
        <v>11034</v>
      </c>
      <c r="AH94" s="103">
        <f>+P67</f>
        <v>0</v>
      </c>
      <c r="AL94" s="241"/>
    </row>
    <row r="95" spans="1:38" ht="24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8"/>
      <c r="S95" s="244"/>
      <c r="T95" s="220" t="s">
        <v>93</v>
      </c>
      <c r="U95" s="157">
        <f>'1月'!AS95</f>
        <v>9170</v>
      </c>
      <c r="V95" s="121">
        <f>'2月'!AS95</f>
        <v>0</v>
      </c>
      <c r="W95" s="121">
        <f>'3月'!AS95</f>
        <v>0</v>
      </c>
      <c r="X95" s="121">
        <f>'4月'!AS95</f>
        <v>0</v>
      </c>
      <c r="Y95" s="121">
        <f>'5月'!AS95</f>
        <v>0</v>
      </c>
      <c r="Z95" s="121">
        <f>'6月'!AS95</f>
        <v>0</v>
      </c>
      <c r="AA95" s="121">
        <f>'7月'!AS95</f>
        <v>0</v>
      </c>
      <c r="AB95" s="121">
        <f>'8月'!AS95</f>
        <v>0</v>
      </c>
      <c r="AC95" s="121">
        <f>'9月'!AS95</f>
        <v>0</v>
      </c>
      <c r="AD95" s="121">
        <f>'10月'!AS95</f>
        <v>0</v>
      </c>
      <c r="AE95" s="121">
        <f>'11月'!AS95</f>
        <v>0</v>
      </c>
      <c r="AF95" s="121">
        <f>'12月'!AS95</f>
        <v>0</v>
      </c>
      <c r="AG95" s="111">
        <f t="shared" si="4"/>
        <v>9170</v>
      </c>
      <c r="AH95" s="112"/>
      <c r="AL95" s="241"/>
    </row>
    <row r="96" spans="1:38" ht="24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8"/>
      <c r="S96" s="242" t="s">
        <v>96</v>
      </c>
      <c r="T96" s="212" t="s">
        <v>66</v>
      </c>
      <c r="U96" s="142">
        <f>'1月'!AS96</f>
        <v>19000</v>
      </c>
      <c r="V96" s="159">
        <f>'2月'!AS96</f>
        <v>0</v>
      </c>
      <c r="W96" s="159">
        <f>'3月'!AS96</f>
        <v>0</v>
      </c>
      <c r="X96" s="159">
        <f>'4月'!AS96</f>
        <v>0</v>
      </c>
      <c r="Y96" s="159">
        <f>'5月'!AS96</f>
        <v>0</v>
      </c>
      <c r="Z96" s="159">
        <f>'6月'!AS96</f>
        <v>0</v>
      </c>
      <c r="AA96" s="159">
        <f>'7月'!AS96</f>
        <v>0</v>
      </c>
      <c r="AB96" s="159">
        <f>'8月'!AS96</f>
        <v>0</v>
      </c>
      <c r="AC96" s="159">
        <f>'9月'!AS96</f>
        <v>0</v>
      </c>
      <c r="AD96" s="159">
        <f>'10月'!AS96</f>
        <v>0</v>
      </c>
      <c r="AE96" s="159">
        <f>'11月'!AS96</f>
        <v>0</v>
      </c>
      <c r="AF96" s="159">
        <f>'12月'!AS96</f>
        <v>0</v>
      </c>
      <c r="AG96" s="81">
        <f t="shared" si="4"/>
        <v>19000</v>
      </c>
      <c r="AH96" s="58">
        <f>+P68</f>
        <v>0</v>
      </c>
      <c r="AL96" s="241"/>
    </row>
    <row r="97" spans="1:38" ht="24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8"/>
      <c r="S97" s="244"/>
      <c r="T97" s="221" t="s">
        <v>67</v>
      </c>
      <c r="U97" s="144">
        <f>'1月'!AS97</f>
        <v>0</v>
      </c>
      <c r="V97" s="164">
        <f>'2月'!AS97</f>
        <v>0</v>
      </c>
      <c r="W97" s="164">
        <f>'3月'!AS97</f>
        <v>0</v>
      </c>
      <c r="X97" s="164">
        <f>'4月'!AS97</f>
        <v>0</v>
      </c>
      <c r="Y97" s="164">
        <f>'5月'!AS97</f>
        <v>0</v>
      </c>
      <c r="Z97" s="164">
        <f>'6月'!AS97</f>
        <v>0</v>
      </c>
      <c r="AA97" s="164">
        <f>'7月'!AS97</f>
        <v>0</v>
      </c>
      <c r="AB97" s="164">
        <f>'8月'!AS97</f>
        <v>0</v>
      </c>
      <c r="AC97" s="164">
        <f>'9月'!AS97</f>
        <v>0</v>
      </c>
      <c r="AD97" s="164">
        <f>'10月'!AS97</f>
        <v>0</v>
      </c>
      <c r="AE97" s="164">
        <f>'11月'!AS97</f>
        <v>0</v>
      </c>
      <c r="AF97" s="164">
        <f>'12月'!AS97</f>
        <v>0</v>
      </c>
      <c r="AG97" s="78">
        <f t="shared" si="4"/>
        <v>0</v>
      </c>
      <c r="AH97" s="98"/>
      <c r="AL97" s="241"/>
    </row>
    <row r="98" spans="1:38" ht="24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8"/>
      <c r="S98" s="242" t="s">
        <v>97</v>
      </c>
      <c r="T98" s="211" t="s">
        <v>98</v>
      </c>
      <c r="U98" s="145">
        <f>'1月'!AS98</f>
        <v>27000</v>
      </c>
      <c r="V98" s="162">
        <f>'2月'!AS98</f>
        <v>0</v>
      </c>
      <c r="W98" s="162">
        <f>'3月'!AS98</f>
        <v>0</v>
      </c>
      <c r="X98" s="162">
        <f>'4月'!AS98</f>
        <v>0</v>
      </c>
      <c r="Y98" s="162">
        <f>'5月'!AS98</f>
        <v>0</v>
      </c>
      <c r="Z98" s="162">
        <f>'6月'!AS98</f>
        <v>0</v>
      </c>
      <c r="AA98" s="162">
        <f>'7月'!AS98</f>
        <v>0</v>
      </c>
      <c r="AB98" s="162">
        <f>'8月'!AS98</f>
        <v>0</v>
      </c>
      <c r="AC98" s="162">
        <f>'9月'!AS98</f>
        <v>0</v>
      </c>
      <c r="AD98" s="162">
        <f>'10月'!AS98</f>
        <v>0</v>
      </c>
      <c r="AE98" s="162">
        <f>'11月'!AS98</f>
        <v>0</v>
      </c>
      <c r="AF98" s="162">
        <f>'12月'!AS98</f>
        <v>0</v>
      </c>
      <c r="AG98" s="100">
        <f t="shared" si="4"/>
        <v>27000</v>
      </c>
      <c r="AH98" s="103"/>
      <c r="AL98" s="241"/>
    </row>
    <row r="99" spans="1:38" ht="24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8"/>
      <c r="S99" s="243"/>
      <c r="T99" s="212" t="s">
        <v>69</v>
      </c>
      <c r="U99" s="142">
        <f>'1月'!AS99</f>
        <v>11200</v>
      </c>
      <c r="V99" s="159">
        <f>'2月'!AS99</f>
        <v>0</v>
      </c>
      <c r="W99" s="159">
        <f>'3月'!AS99</f>
        <v>0</v>
      </c>
      <c r="X99" s="159">
        <f>'4月'!AS99</f>
        <v>0</v>
      </c>
      <c r="Y99" s="159">
        <f>'5月'!AS99</f>
        <v>0</v>
      </c>
      <c r="Z99" s="159">
        <f>'6月'!AS99</f>
        <v>0</v>
      </c>
      <c r="AA99" s="159">
        <f>'7月'!AS99</f>
        <v>0</v>
      </c>
      <c r="AB99" s="159">
        <f>'8月'!AS99</f>
        <v>0</v>
      </c>
      <c r="AC99" s="159">
        <f>'9月'!AS99</f>
        <v>0</v>
      </c>
      <c r="AD99" s="159">
        <f>'10月'!AS99</f>
        <v>0</v>
      </c>
      <c r="AE99" s="159">
        <f>'11月'!AS99</f>
        <v>0</v>
      </c>
      <c r="AF99" s="159">
        <f>'12月'!AS99</f>
        <v>0</v>
      </c>
      <c r="AG99" s="81">
        <f t="shared" si="4"/>
        <v>11200</v>
      </c>
      <c r="AH99" s="58"/>
      <c r="AL99" s="241"/>
    </row>
    <row r="100" spans="1:38" ht="24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8"/>
      <c r="S100" s="243"/>
      <c r="T100" s="212" t="s">
        <v>99</v>
      </c>
      <c r="U100" s="142">
        <f>'1月'!AS100</f>
        <v>6000</v>
      </c>
      <c r="V100" s="159">
        <f>'2月'!AS100</f>
        <v>0</v>
      </c>
      <c r="W100" s="159">
        <f>'3月'!AS100</f>
        <v>0</v>
      </c>
      <c r="X100" s="159">
        <f>'4月'!AS100</f>
        <v>0</v>
      </c>
      <c r="Y100" s="159">
        <f>'5月'!AS100</f>
        <v>0</v>
      </c>
      <c r="Z100" s="159">
        <f>'6月'!AS100</f>
        <v>0</v>
      </c>
      <c r="AA100" s="159">
        <f>'7月'!AS100</f>
        <v>0</v>
      </c>
      <c r="AB100" s="159">
        <f>'8月'!AS100</f>
        <v>0</v>
      </c>
      <c r="AC100" s="159">
        <f>'9月'!AS100</f>
        <v>0</v>
      </c>
      <c r="AD100" s="159">
        <f>'10月'!AS100</f>
        <v>0</v>
      </c>
      <c r="AE100" s="159">
        <f>'11月'!AS100</f>
        <v>0</v>
      </c>
      <c r="AF100" s="159">
        <f>'12月'!AS100</f>
        <v>0</v>
      </c>
      <c r="AG100" s="81">
        <f t="shared" si="4"/>
        <v>6000</v>
      </c>
      <c r="AH100" s="58"/>
      <c r="AL100" s="241"/>
    </row>
    <row r="101" spans="1:38" ht="24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8"/>
      <c r="S101" s="244"/>
      <c r="T101" s="220" t="s">
        <v>71</v>
      </c>
      <c r="U101" s="146">
        <f>'1月'!AS101</f>
        <v>2100</v>
      </c>
      <c r="V101" s="164">
        <f>'2月'!AS101</f>
        <v>0</v>
      </c>
      <c r="W101" s="164">
        <f>'3月'!AS101</f>
        <v>0</v>
      </c>
      <c r="X101" s="164">
        <f>'4月'!AS101</f>
        <v>0</v>
      </c>
      <c r="Y101" s="164">
        <f>'5月'!AS101</f>
        <v>0</v>
      </c>
      <c r="Z101" s="164">
        <f>'6月'!AS101</f>
        <v>0</v>
      </c>
      <c r="AA101" s="164">
        <f>'7月'!AS101</f>
        <v>0</v>
      </c>
      <c r="AB101" s="164">
        <f>'8月'!AS101</f>
        <v>0</v>
      </c>
      <c r="AC101" s="164">
        <f>'9月'!AS101</f>
        <v>0</v>
      </c>
      <c r="AD101" s="164">
        <f>'10月'!AS101</f>
        <v>0</v>
      </c>
      <c r="AE101" s="164">
        <f>'11月'!AS101</f>
        <v>0</v>
      </c>
      <c r="AF101" s="164">
        <f>'12月'!AS101</f>
        <v>0</v>
      </c>
      <c r="AG101" s="111">
        <f t="shared" si="4"/>
        <v>2100</v>
      </c>
      <c r="AH101" s="112"/>
      <c r="AL101" s="241"/>
    </row>
    <row r="102" spans="1:38" ht="24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8"/>
      <c r="S102" s="222" t="s">
        <v>100</v>
      </c>
      <c r="T102" s="223"/>
      <c r="U102" s="147">
        <f>'1月'!AS102</f>
        <v>0</v>
      </c>
      <c r="V102" s="165">
        <f>'2月'!AS102</f>
        <v>0</v>
      </c>
      <c r="W102" s="165">
        <f>'3月'!AS102</f>
        <v>0</v>
      </c>
      <c r="X102" s="165">
        <f>'4月'!AS102</f>
        <v>0</v>
      </c>
      <c r="Y102" s="165">
        <f>'5月'!AS102</f>
        <v>0</v>
      </c>
      <c r="Z102" s="165">
        <f>'6月'!AS102</f>
        <v>0</v>
      </c>
      <c r="AA102" s="165">
        <f>'7月'!AS102</f>
        <v>0</v>
      </c>
      <c r="AB102" s="165">
        <f>'8月'!AS102</f>
        <v>0</v>
      </c>
      <c r="AC102" s="165">
        <f>'9月'!AS102</f>
        <v>0</v>
      </c>
      <c r="AD102" s="165">
        <f>'10月'!AS102</f>
        <v>0</v>
      </c>
      <c r="AE102" s="165">
        <f>'11月'!AS102</f>
        <v>0</v>
      </c>
      <c r="AF102" s="165">
        <f>'12月'!AS102</f>
        <v>0</v>
      </c>
      <c r="AG102" s="111">
        <f t="shared" si="4"/>
        <v>0</v>
      </c>
      <c r="AH102" s="112"/>
      <c r="AL102" s="207"/>
    </row>
    <row r="103" spans="1:38" ht="24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8"/>
      <c r="S103" s="224" t="s">
        <v>93</v>
      </c>
      <c r="T103" s="225"/>
      <c r="U103" s="147">
        <f>'1月'!AS103</f>
        <v>2981</v>
      </c>
      <c r="V103" s="165">
        <f>'2月'!AS103</f>
        <v>0</v>
      </c>
      <c r="W103" s="165">
        <f>'3月'!AS103</f>
        <v>0</v>
      </c>
      <c r="X103" s="165">
        <f>'4月'!AS103</f>
        <v>0</v>
      </c>
      <c r="Y103" s="165">
        <f>'5月'!AS103</f>
        <v>0</v>
      </c>
      <c r="Z103" s="165">
        <f>'6月'!AS103</f>
        <v>0</v>
      </c>
      <c r="AA103" s="165">
        <f>'7月'!AS103</f>
        <v>0</v>
      </c>
      <c r="AB103" s="165">
        <f>'8月'!AS103</f>
        <v>0</v>
      </c>
      <c r="AC103" s="165">
        <f>'9月'!AS103</f>
        <v>0</v>
      </c>
      <c r="AD103" s="165">
        <f>'10月'!AS103</f>
        <v>0</v>
      </c>
      <c r="AE103" s="165">
        <f>'11月'!AS103</f>
        <v>0</v>
      </c>
      <c r="AF103" s="165">
        <f>'12月'!AS103</f>
        <v>0</v>
      </c>
      <c r="AG103" s="124">
        <f t="shared" si="4"/>
        <v>2981</v>
      </c>
      <c r="AH103" s="128">
        <f>+P69</f>
        <v>0</v>
      </c>
      <c r="AL103" s="207"/>
    </row>
    <row r="104" spans="1:34" ht="24.75" customHeight="1" thickBo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87"/>
      <c r="S104" s="218" t="s">
        <v>86</v>
      </c>
      <c r="T104" s="226"/>
      <c r="U104" s="143">
        <f>'1月'!AS104</f>
        <v>307279.75</v>
      </c>
      <c r="V104" s="231">
        <f>'2月'!AS104</f>
        <v>0</v>
      </c>
      <c r="W104" s="231">
        <f>'3月'!AS104</f>
        <v>0</v>
      </c>
      <c r="X104" s="231">
        <f>'4月'!AS104</f>
        <v>0</v>
      </c>
      <c r="Y104" s="231">
        <f>'5月'!AS104</f>
        <v>0</v>
      </c>
      <c r="Z104" s="231">
        <f>'6月'!AS104</f>
        <v>0</v>
      </c>
      <c r="AA104" s="231">
        <f>'7月'!AS104</f>
        <v>0</v>
      </c>
      <c r="AB104" s="231">
        <f>'8月'!AS104</f>
        <v>0</v>
      </c>
      <c r="AC104" s="231">
        <f>'9月'!AS104</f>
        <v>0</v>
      </c>
      <c r="AD104" s="231">
        <f>'10月'!AS104</f>
        <v>0</v>
      </c>
      <c r="AE104" s="231">
        <f>'11月'!AS104</f>
        <v>0</v>
      </c>
      <c r="AF104" s="231">
        <f>'12月'!AS104</f>
        <v>0</v>
      </c>
      <c r="AG104" s="87">
        <f t="shared" si="4"/>
        <v>307279.75</v>
      </c>
      <c r="AH104" s="92">
        <f>P71</f>
        <v>0</v>
      </c>
    </row>
    <row r="105" spans="1:34" ht="24.75" customHeight="1" thickBo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11" t="s">
        <v>101</v>
      </c>
      <c r="S105" s="227"/>
      <c r="T105" s="226"/>
      <c r="U105" s="143">
        <f>'1月'!AS105</f>
        <v>324055.25</v>
      </c>
      <c r="V105" s="166">
        <f>'2月'!AS105</f>
        <v>0</v>
      </c>
      <c r="W105" s="166">
        <f>'3月'!AS105</f>
        <v>0</v>
      </c>
      <c r="X105" s="166">
        <f>'4月'!AS105</f>
        <v>0</v>
      </c>
      <c r="Y105" s="166">
        <f>'5月'!AS105</f>
        <v>0</v>
      </c>
      <c r="Z105" s="166">
        <f>'6月'!AS105</f>
        <v>0</v>
      </c>
      <c r="AA105" s="166">
        <f>'7月'!AS105</f>
        <v>0</v>
      </c>
      <c r="AB105" s="166">
        <f>'8月'!AS105</f>
        <v>0</v>
      </c>
      <c r="AC105" s="166">
        <f>'9月'!AS105</f>
        <v>0</v>
      </c>
      <c r="AD105" s="166">
        <f>'10月'!AS105</f>
        <v>0</v>
      </c>
      <c r="AE105" s="166">
        <f>'11月'!AS105</f>
        <v>0</v>
      </c>
      <c r="AF105" s="166">
        <f>'12月'!AS105</f>
        <v>0</v>
      </c>
      <c r="AG105" s="87">
        <f t="shared" si="4"/>
        <v>324055.25</v>
      </c>
      <c r="AH105" s="92"/>
    </row>
    <row r="106" ht="17.25">
      <c r="AG106" s="167">
        <f>AG83-AG104</f>
        <v>324055.25</v>
      </c>
    </row>
    <row r="107" ht="17.25">
      <c r="AG107" s="133"/>
    </row>
  </sheetData>
  <mergeCells count="26">
    <mergeCell ref="O2:O3"/>
    <mergeCell ref="P2:P3"/>
    <mergeCell ref="A2:A3"/>
    <mergeCell ref="B2:B3"/>
    <mergeCell ref="K2:K3"/>
    <mergeCell ref="L2:L3"/>
    <mergeCell ref="M2:M3"/>
    <mergeCell ref="N2:N3"/>
    <mergeCell ref="G2:G3"/>
    <mergeCell ref="H2:H3"/>
    <mergeCell ref="I2:I3"/>
    <mergeCell ref="J2:J3"/>
    <mergeCell ref="C2:C3"/>
    <mergeCell ref="D2:D3"/>
    <mergeCell ref="E2:E3"/>
    <mergeCell ref="F2:F3"/>
    <mergeCell ref="AL98:AL101"/>
    <mergeCell ref="S86:S88"/>
    <mergeCell ref="S91:S92"/>
    <mergeCell ref="S94:S95"/>
    <mergeCell ref="S96:S97"/>
    <mergeCell ref="S98:S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C4" sqref="C4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187</v>
      </c>
      <c r="B1" s="2"/>
      <c r="C1" s="3" t="s">
        <v>188</v>
      </c>
      <c r="D1" s="3"/>
      <c r="E1" s="3"/>
      <c r="F1" s="3"/>
      <c r="G1" s="3" t="s">
        <v>190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37677</v>
      </c>
      <c r="D2" s="137">
        <f>+C2+1</f>
        <v>37678</v>
      </c>
      <c r="E2" s="137">
        <f>+D2+1</f>
        <v>37679</v>
      </c>
      <c r="F2" s="137">
        <f aca="true" t="shared" si="0" ref="F2:AD2">+E2+1</f>
        <v>37680</v>
      </c>
      <c r="G2" s="137">
        <f t="shared" si="0"/>
        <v>37681</v>
      </c>
      <c r="H2" s="137">
        <f t="shared" si="0"/>
        <v>37682</v>
      </c>
      <c r="I2" s="137">
        <f t="shared" si="0"/>
        <v>37683</v>
      </c>
      <c r="J2" s="137">
        <f t="shared" si="0"/>
        <v>37684</v>
      </c>
      <c r="K2" s="137">
        <f t="shared" si="0"/>
        <v>37685</v>
      </c>
      <c r="L2" s="137">
        <f t="shared" si="0"/>
        <v>37686</v>
      </c>
      <c r="M2" s="137">
        <f t="shared" si="0"/>
        <v>37687</v>
      </c>
      <c r="N2" s="137">
        <f t="shared" si="0"/>
        <v>37688</v>
      </c>
      <c r="O2" s="137">
        <f t="shared" si="0"/>
        <v>37689</v>
      </c>
      <c r="P2" s="137">
        <f t="shared" si="0"/>
        <v>37690</v>
      </c>
      <c r="Q2" s="137">
        <f t="shared" si="0"/>
        <v>37691</v>
      </c>
      <c r="R2" s="137">
        <f t="shared" si="0"/>
        <v>37692</v>
      </c>
      <c r="S2" s="137">
        <f t="shared" si="0"/>
        <v>37693</v>
      </c>
      <c r="T2" s="137">
        <f t="shared" si="0"/>
        <v>37694</v>
      </c>
      <c r="U2" s="137">
        <f t="shared" si="0"/>
        <v>37695</v>
      </c>
      <c r="V2" s="137">
        <f t="shared" si="0"/>
        <v>37696</v>
      </c>
      <c r="W2" s="137">
        <f t="shared" si="0"/>
        <v>37697</v>
      </c>
      <c r="X2" s="137">
        <f t="shared" si="0"/>
        <v>37698</v>
      </c>
      <c r="Y2" s="137">
        <f t="shared" si="0"/>
        <v>37699</v>
      </c>
      <c r="Z2" s="137">
        <f t="shared" si="0"/>
        <v>37700</v>
      </c>
      <c r="AA2" s="137">
        <f t="shared" si="0"/>
        <v>37701</v>
      </c>
      <c r="AB2" s="137">
        <f t="shared" si="0"/>
        <v>37702</v>
      </c>
      <c r="AC2" s="137">
        <f t="shared" si="0"/>
        <v>37703</v>
      </c>
      <c r="AD2" s="137">
        <f t="shared" si="0"/>
        <v>37704</v>
      </c>
      <c r="AE2" s="137"/>
      <c r="AF2" s="137"/>
      <c r="AG2" s="137"/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(火)</v>
      </c>
      <c r="D3" s="10" t="str">
        <f t="shared" si="1"/>
        <v>(水)</v>
      </c>
      <c r="E3" s="10" t="str">
        <f t="shared" si="1"/>
        <v>(木)</v>
      </c>
      <c r="F3" s="10" t="str">
        <f t="shared" si="1"/>
        <v>(金)</v>
      </c>
      <c r="G3" s="10" t="str">
        <f t="shared" si="1"/>
        <v>(土)</v>
      </c>
      <c r="H3" s="10" t="str">
        <f t="shared" si="1"/>
        <v>(日)</v>
      </c>
      <c r="I3" s="10" t="str">
        <f t="shared" si="1"/>
        <v>(月)</v>
      </c>
      <c r="J3" s="10" t="str">
        <f t="shared" si="1"/>
        <v>(火)</v>
      </c>
      <c r="K3" s="10" t="str">
        <f t="shared" si="1"/>
        <v>(水)</v>
      </c>
      <c r="L3" s="10" t="str">
        <f t="shared" si="1"/>
        <v>(木)</v>
      </c>
      <c r="M3" s="10" t="str">
        <f t="shared" si="1"/>
        <v>(金)</v>
      </c>
      <c r="N3" s="10" t="str">
        <f t="shared" si="1"/>
        <v>(土)</v>
      </c>
      <c r="O3" s="10" t="str">
        <f t="shared" si="1"/>
        <v>(日)</v>
      </c>
      <c r="P3" s="10" t="str">
        <f t="shared" si="1"/>
        <v>(月)</v>
      </c>
      <c r="Q3" s="10" t="str">
        <f t="shared" si="1"/>
        <v>(火)</v>
      </c>
      <c r="R3" s="10" t="str">
        <f t="shared" si="1"/>
        <v>(水)</v>
      </c>
      <c r="S3" s="10" t="str">
        <f t="shared" si="1"/>
        <v>(木)</v>
      </c>
      <c r="T3" s="10" t="str">
        <f t="shared" si="1"/>
        <v>(金)</v>
      </c>
      <c r="U3" s="10" t="str">
        <f t="shared" si="1"/>
        <v>(土)</v>
      </c>
      <c r="V3" s="10" t="str">
        <f t="shared" si="1"/>
        <v>(日)</v>
      </c>
      <c r="W3" s="10" t="str">
        <f t="shared" si="1"/>
        <v>(月)</v>
      </c>
      <c r="X3" s="10" t="str">
        <f t="shared" si="1"/>
        <v>(火)</v>
      </c>
      <c r="Y3" s="10" t="str">
        <f t="shared" si="1"/>
        <v>(水)</v>
      </c>
      <c r="Z3" s="10" t="str">
        <f t="shared" si="1"/>
        <v>(木)</v>
      </c>
      <c r="AA3" s="10" t="str">
        <f t="shared" si="1"/>
        <v>(金)</v>
      </c>
      <c r="AB3" s="10" t="str">
        <f t="shared" si="1"/>
        <v>(土)</v>
      </c>
      <c r="AC3" s="10" t="str">
        <f t="shared" si="1"/>
        <v>(日)</v>
      </c>
      <c r="AD3" s="10" t="str">
        <f t="shared" si="1"/>
        <v>(月)</v>
      </c>
      <c r="AE3" s="10"/>
      <c r="AF3" s="10"/>
      <c r="AG3" s="10"/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家計簿月計表(平成15年２月)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189</v>
      </c>
      <c r="AL78" s="73"/>
      <c r="AM78" s="73"/>
      <c r="AN78" s="72"/>
      <c r="AO78" s="72" t="str">
        <f>G1</f>
        <v>(dyﾏｲﾄﾞ/家計15･0２:H15.３.25)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A1" sqref="A1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161</v>
      </c>
      <c r="B1" s="2"/>
      <c r="C1" s="3" t="s">
        <v>197</v>
      </c>
      <c r="D1" s="3"/>
      <c r="E1" s="3"/>
      <c r="F1" s="3"/>
      <c r="G1" s="3" t="s">
        <v>191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37705</v>
      </c>
      <c r="D2" s="137">
        <f>+C2+1</f>
        <v>37706</v>
      </c>
      <c r="E2" s="137">
        <f>+D2+1</f>
        <v>37707</v>
      </c>
      <c r="F2" s="137">
        <f aca="true" t="shared" si="0" ref="F2:AD2">+E2+1</f>
        <v>37708</v>
      </c>
      <c r="G2" s="137">
        <f t="shared" si="0"/>
        <v>37709</v>
      </c>
      <c r="H2" s="137">
        <f t="shared" si="0"/>
        <v>37710</v>
      </c>
      <c r="I2" s="137">
        <f t="shared" si="0"/>
        <v>37711</v>
      </c>
      <c r="J2" s="137">
        <f t="shared" si="0"/>
        <v>37712</v>
      </c>
      <c r="K2" s="137">
        <f t="shared" si="0"/>
        <v>37713</v>
      </c>
      <c r="L2" s="137">
        <f t="shared" si="0"/>
        <v>37714</v>
      </c>
      <c r="M2" s="137">
        <f t="shared" si="0"/>
        <v>37715</v>
      </c>
      <c r="N2" s="137">
        <f t="shared" si="0"/>
        <v>37716</v>
      </c>
      <c r="O2" s="137">
        <f t="shared" si="0"/>
        <v>37717</v>
      </c>
      <c r="P2" s="137">
        <f t="shared" si="0"/>
        <v>37718</v>
      </c>
      <c r="Q2" s="137">
        <f t="shared" si="0"/>
        <v>37719</v>
      </c>
      <c r="R2" s="137">
        <f t="shared" si="0"/>
        <v>37720</v>
      </c>
      <c r="S2" s="137">
        <f t="shared" si="0"/>
        <v>37721</v>
      </c>
      <c r="T2" s="137">
        <f t="shared" si="0"/>
        <v>37722</v>
      </c>
      <c r="U2" s="137">
        <f t="shared" si="0"/>
        <v>37723</v>
      </c>
      <c r="V2" s="137">
        <f t="shared" si="0"/>
        <v>37724</v>
      </c>
      <c r="W2" s="137">
        <f t="shared" si="0"/>
        <v>37725</v>
      </c>
      <c r="X2" s="137">
        <f t="shared" si="0"/>
        <v>37726</v>
      </c>
      <c r="Y2" s="137">
        <f t="shared" si="0"/>
        <v>37727</v>
      </c>
      <c r="Z2" s="137">
        <f t="shared" si="0"/>
        <v>37728</v>
      </c>
      <c r="AA2" s="137">
        <f t="shared" si="0"/>
        <v>37729</v>
      </c>
      <c r="AB2" s="137">
        <f t="shared" si="0"/>
        <v>37730</v>
      </c>
      <c r="AC2" s="137">
        <f t="shared" si="0"/>
        <v>37731</v>
      </c>
      <c r="AD2" s="137">
        <f t="shared" si="0"/>
        <v>37732</v>
      </c>
      <c r="AE2" s="137">
        <f>+AD2+1</f>
        <v>37733</v>
      </c>
      <c r="AF2" s="137">
        <f>+AE2+1</f>
        <v>37734</v>
      </c>
      <c r="AG2" s="137">
        <f>+AF2+1</f>
        <v>37735</v>
      </c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(火)</v>
      </c>
      <c r="D3" s="10" t="str">
        <f t="shared" si="1"/>
        <v>(水)</v>
      </c>
      <c r="E3" s="10" t="str">
        <f t="shared" si="1"/>
        <v>(木)</v>
      </c>
      <c r="F3" s="10" t="str">
        <f t="shared" si="1"/>
        <v>(金)</v>
      </c>
      <c r="G3" s="10" t="str">
        <f t="shared" si="1"/>
        <v>(土)</v>
      </c>
      <c r="H3" s="10" t="str">
        <f t="shared" si="1"/>
        <v>(日)</v>
      </c>
      <c r="I3" s="10" t="str">
        <f t="shared" si="1"/>
        <v>(月)</v>
      </c>
      <c r="J3" s="10" t="str">
        <f t="shared" si="1"/>
        <v>(火)</v>
      </c>
      <c r="K3" s="10" t="str">
        <f t="shared" si="1"/>
        <v>(水)</v>
      </c>
      <c r="L3" s="10" t="str">
        <f t="shared" si="1"/>
        <v>(木)</v>
      </c>
      <c r="M3" s="10" t="str">
        <f t="shared" si="1"/>
        <v>(金)</v>
      </c>
      <c r="N3" s="10" t="str">
        <f t="shared" si="1"/>
        <v>(土)</v>
      </c>
      <c r="O3" s="10" t="str">
        <f t="shared" si="1"/>
        <v>(日)</v>
      </c>
      <c r="P3" s="10" t="str">
        <f t="shared" si="1"/>
        <v>(月)</v>
      </c>
      <c r="Q3" s="10" t="str">
        <f t="shared" si="1"/>
        <v>(火)</v>
      </c>
      <c r="R3" s="10" t="str">
        <f t="shared" si="1"/>
        <v>(水)</v>
      </c>
      <c r="S3" s="10" t="str">
        <f t="shared" si="1"/>
        <v>(木)</v>
      </c>
      <c r="T3" s="10" t="str">
        <f t="shared" si="1"/>
        <v>(金)</v>
      </c>
      <c r="U3" s="10" t="str">
        <f t="shared" si="1"/>
        <v>(土)</v>
      </c>
      <c r="V3" s="10" t="str">
        <f t="shared" si="1"/>
        <v>(日)</v>
      </c>
      <c r="W3" s="10" t="str">
        <f t="shared" si="1"/>
        <v>(月)</v>
      </c>
      <c r="X3" s="10" t="str">
        <f t="shared" si="1"/>
        <v>(火)</v>
      </c>
      <c r="Y3" s="10" t="str">
        <f t="shared" si="1"/>
        <v>(水)</v>
      </c>
      <c r="Z3" s="10" t="str">
        <f t="shared" si="1"/>
        <v>(木)</v>
      </c>
      <c r="AA3" s="10" t="str">
        <f t="shared" si="1"/>
        <v>(金)</v>
      </c>
      <c r="AB3" s="10" t="str">
        <f t="shared" si="1"/>
        <v>(土)</v>
      </c>
      <c r="AC3" s="10" t="str">
        <f t="shared" si="1"/>
        <v>(日)</v>
      </c>
      <c r="AD3" s="10" t="str">
        <f t="shared" si="1"/>
        <v>(月)</v>
      </c>
      <c r="AE3" s="10" t="str">
        <f>TEXT(AE2,"(aaa)")</f>
        <v>(火)</v>
      </c>
      <c r="AF3" s="10" t="str">
        <f>TEXT(AF2,"(aaa)")</f>
        <v>(水)</v>
      </c>
      <c r="AG3" s="10" t="str">
        <f>TEXT(AG2,"(aaa)")</f>
        <v>(木)</v>
      </c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家計簿月計表(平成15年３月)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192</v>
      </c>
      <c r="AL78" s="73"/>
      <c r="AM78" s="73"/>
      <c r="AN78" s="72"/>
      <c r="AO78" s="72" t="str">
        <f>G1</f>
        <v>(dyﾏｲﾄﾞ/家計15･03:H15.4.25)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A1" sqref="A1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162</v>
      </c>
      <c r="B1" s="2"/>
      <c r="C1" s="3" t="s">
        <v>193</v>
      </c>
      <c r="D1" s="3"/>
      <c r="E1" s="3"/>
      <c r="F1" s="3"/>
      <c r="G1" s="3" t="s">
        <v>194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37736</v>
      </c>
      <c r="D2" s="137">
        <f>+C2+1</f>
        <v>37737</v>
      </c>
      <c r="E2" s="137">
        <f>+D2+1</f>
        <v>37738</v>
      </c>
      <c r="F2" s="137">
        <f aca="true" t="shared" si="0" ref="F2:AD2">+E2+1</f>
        <v>37739</v>
      </c>
      <c r="G2" s="137">
        <f t="shared" si="0"/>
        <v>37740</v>
      </c>
      <c r="H2" s="137">
        <f t="shared" si="0"/>
        <v>37741</v>
      </c>
      <c r="I2" s="137">
        <f t="shared" si="0"/>
        <v>37742</v>
      </c>
      <c r="J2" s="137">
        <f t="shared" si="0"/>
        <v>37743</v>
      </c>
      <c r="K2" s="137">
        <f t="shared" si="0"/>
        <v>37744</v>
      </c>
      <c r="L2" s="137">
        <f t="shared" si="0"/>
        <v>37745</v>
      </c>
      <c r="M2" s="137">
        <f t="shared" si="0"/>
        <v>37746</v>
      </c>
      <c r="N2" s="137">
        <f t="shared" si="0"/>
        <v>37747</v>
      </c>
      <c r="O2" s="137">
        <f t="shared" si="0"/>
        <v>37748</v>
      </c>
      <c r="P2" s="137">
        <f t="shared" si="0"/>
        <v>37749</v>
      </c>
      <c r="Q2" s="137">
        <f t="shared" si="0"/>
        <v>37750</v>
      </c>
      <c r="R2" s="137">
        <f t="shared" si="0"/>
        <v>37751</v>
      </c>
      <c r="S2" s="137">
        <f t="shared" si="0"/>
        <v>37752</v>
      </c>
      <c r="T2" s="137">
        <f t="shared" si="0"/>
        <v>37753</v>
      </c>
      <c r="U2" s="137">
        <f t="shared" si="0"/>
        <v>37754</v>
      </c>
      <c r="V2" s="137">
        <f t="shared" si="0"/>
        <v>37755</v>
      </c>
      <c r="W2" s="137">
        <f t="shared" si="0"/>
        <v>37756</v>
      </c>
      <c r="X2" s="137">
        <f t="shared" si="0"/>
        <v>37757</v>
      </c>
      <c r="Y2" s="137">
        <f t="shared" si="0"/>
        <v>37758</v>
      </c>
      <c r="Z2" s="137">
        <f t="shared" si="0"/>
        <v>37759</v>
      </c>
      <c r="AA2" s="137">
        <f t="shared" si="0"/>
        <v>37760</v>
      </c>
      <c r="AB2" s="137">
        <f t="shared" si="0"/>
        <v>37761</v>
      </c>
      <c r="AC2" s="137">
        <f t="shared" si="0"/>
        <v>37762</v>
      </c>
      <c r="AD2" s="137">
        <f t="shared" si="0"/>
        <v>37763</v>
      </c>
      <c r="AE2" s="137">
        <f>+AD2+1</f>
        <v>37764</v>
      </c>
      <c r="AF2" s="137">
        <f>+AE2+1</f>
        <v>37765</v>
      </c>
      <c r="AG2" s="137"/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(金)</v>
      </c>
      <c r="D3" s="10" t="str">
        <f t="shared" si="1"/>
        <v>(土)</v>
      </c>
      <c r="E3" s="10" t="str">
        <f t="shared" si="1"/>
        <v>(日)</v>
      </c>
      <c r="F3" s="10" t="str">
        <f t="shared" si="1"/>
        <v>(月)</v>
      </c>
      <c r="G3" s="10" t="str">
        <f t="shared" si="1"/>
        <v>(火)</v>
      </c>
      <c r="H3" s="10" t="str">
        <f t="shared" si="1"/>
        <v>(水)</v>
      </c>
      <c r="I3" s="10" t="str">
        <f t="shared" si="1"/>
        <v>(木)</v>
      </c>
      <c r="J3" s="10" t="str">
        <f t="shared" si="1"/>
        <v>(金)</v>
      </c>
      <c r="K3" s="10" t="str">
        <f t="shared" si="1"/>
        <v>(土)</v>
      </c>
      <c r="L3" s="10" t="str">
        <f t="shared" si="1"/>
        <v>(日)</v>
      </c>
      <c r="M3" s="10" t="str">
        <f t="shared" si="1"/>
        <v>(月)</v>
      </c>
      <c r="N3" s="10" t="str">
        <f t="shared" si="1"/>
        <v>(火)</v>
      </c>
      <c r="O3" s="10" t="str">
        <f t="shared" si="1"/>
        <v>(水)</v>
      </c>
      <c r="P3" s="10" t="str">
        <f t="shared" si="1"/>
        <v>(木)</v>
      </c>
      <c r="Q3" s="10" t="str">
        <f t="shared" si="1"/>
        <v>(金)</v>
      </c>
      <c r="R3" s="10" t="str">
        <f t="shared" si="1"/>
        <v>(土)</v>
      </c>
      <c r="S3" s="10" t="str">
        <f t="shared" si="1"/>
        <v>(日)</v>
      </c>
      <c r="T3" s="10" t="str">
        <f t="shared" si="1"/>
        <v>(月)</v>
      </c>
      <c r="U3" s="10" t="str">
        <f t="shared" si="1"/>
        <v>(火)</v>
      </c>
      <c r="V3" s="10" t="str">
        <f t="shared" si="1"/>
        <v>(水)</v>
      </c>
      <c r="W3" s="10" t="str">
        <f t="shared" si="1"/>
        <v>(木)</v>
      </c>
      <c r="X3" s="10" t="str">
        <f t="shared" si="1"/>
        <v>(金)</v>
      </c>
      <c r="Y3" s="10" t="str">
        <f t="shared" si="1"/>
        <v>(土)</v>
      </c>
      <c r="Z3" s="10" t="str">
        <f t="shared" si="1"/>
        <v>(日)</v>
      </c>
      <c r="AA3" s="10" t="str">
        <f t="shared" si="1"/>
        <v>(月)</v>
      </c>
      <c r="AB3" s="10" t="str">
        <f t="shared" si="1"/>
        <v>(火)</v>
      </c>
      <c r="AC3" s="10" t="str">
        <f t="shared" si="1"/>
        <v>(水)</v>
      </c>
      <c r="AD3" s="10" t="str">
        <f t="shared" si="1"/>
        <v>(木)</v>
      </c>
      <c r="AE3" s="10" t="str">
        <f>TEXT(AE2,"(aaa)")</f>
        <v>(金)</v>
      </c>
      <c r="AF3" s="10" t="str">
        <f>TEXT(AF2,"(aaa)")</f>
        <v>(土)</v>
      </c>
      <c r="AG3" s="10"/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家計簿月計表(平成15年４月)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196</v>
      </c>
      <c r="AL78" s="73"/>
      <c r="AM78" s="73"/>
      <c r="AN78" s="72"/>
      <c r="AO78" s="72" t="str">
        <f>G1</f>
        <v>(dyﾏｲﾄﾞ/家計15･04:H15.5.25)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A1" sqref="A1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163</v>
      </c>
      <c r="B1" s="2"/>
      <c r="C1" s="3" t="s">
        <v>164</v>
      </c>
      <c r="D1" s="3"/>
      <c r="E1" s="3"/>
      <c r="F1" s="3"/>
      <c r="G1" s="3" t="s">
        <v>198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37766</v>
      </c>
      <c r="D2" s="137">
        <f>+C2+1</f>
        <v>37767</v>
      </c>
      <c r="E2" s="137">
        <f>+D2+1</f>
        <v>37768</v>
      </c>
      <c r="F2" s="137">
        <f aca="true" t="shared" si="0" ref="F2:AD2">+E2+1</f>
        <v>37769</v>
      </c>
      <c r="G2" s="137">
        <f t="shared" si="0"/>
        <v>37770</v>
      </c>
      <c r="H2" s="137">
        <f t="shared" si="0"/>
        <v>37771</v>
      </c>
      <c r="I2" s="137">
        <f t="shared" si="0"/>
        <v>37772</v>
      </c>
      <c r="J2" s="137">
        <f t="shared" si="0"/>
        <v>37773</v>
      </c>
      <c r="K2" s="137">
        <f t="shared" si="0"/>
        <v>37774</v>
      </c>
      <c r="L2" s="137">
        <f t="shared" si="0"/>
        <v>37775</v>
      </c>
      <c r="M2" s="137">
        <f t="shared" si="0"/>
        <v>37776</v>
      </c>
      <c r="N2" s="137">
        <f t="shared" si="0"/>
        <v>37777</v>
      </c>
      <c r="O2" s="137">
        <f t="shared" si="0"/>
        <v>37778</v>
      </c>
      <c r="P2" s="137">
        <f t="shared" si="0"/>
        <v>37779</v>
      </c>
      <c r="Q2" s="137">
        <f t="shared" si="0"/>
        <v>37780</v>
      </c>
      <c r="R2" s="137">
        <f t="shared" si="0"/>
        <v>37781</v>
      </c>
      <c r="S2" s="137">
        <f t="shared" si="0"/>
        <v>37782</v>
      </c>
      <c r="T2" s="137">
        <f t="shared" si="0"/>
        <v>37783</v>
      </c>
      <c r="U2" s="137">
        <f t="shared" si="0"/>
        <v>37784</v>
      </c>
      <c r="V2" s="137">
        <f t="shared" si="0"/>
        <v>37785</v>
      </c>
      <c r="W2" s="137">
        <f t="shared" si="0"/>
        <v>37786</v>
      </c>
      <c r="X2" s="137">
        <f t="shared" si="0"/>
        <v>37787</v>
      </c>
      <c r="Y2" s="137">
        <f t="shared" si="0"/>
        <v>37788</v>
      </c>
      <c r="Z2" s="137">
        <f t="shared" si="0"/>
        <v>37789</v>
      </c>
      <c r="AA2" s="137">
        <f t="shared" si="0"/>
        <v>37790</v>
      </c>
      <c r="AB2" s="137">
        <f t="shared" si="0"/>
        <v>37791</v>
      </c>
      <c r="AC2" s="137">
        <f t="shared" si="0"/>
        <v>37792</v>
      </c>
      <c r="AD2" s="137">
        <f t="shared" si="0"/>
        <v>37793</v>
      </c>
      <c r="AE2" s="137">
        <f>+AD2+1</f>
        <v>37794</v>
      </c>
      <c r="AF2" s="137">
        <f>+AE2+1</f>
        <v>37795</v>
      </c>
      <c r="AG2" s="137">
        <f>+AF2+1</f>
        <v>37796</v>
      </c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(日)</v>
      </c>
      <c r="D3" s="10" t="str">
        <f t="shared" si="1"/>
        <v>(月)</v>
      </c>
      <c r="E3" s="10" t="str">
        <f t="shared" si="1"/>
        <v>(火)</v>
      </c>
      <c r="F3" s="10" t="str">
        <f t="shared" si="1"/>
        <v>(水)</v>
      </c>
      <c r="G3" s="10" t="str">
        <f t="shared" si="1"/>
        <v>(木)</v>
      </c>
      <c r="H3" s="10" t="str">
        <f t="shared" si="1"/>
        <v>(金)</v>
      </c>
      <c r="I3" s="10" t="str">
        <f t="shared" si="1"/>
        <v>(土)</v>
      </c>
      <c r="J3" s="10" t="str">
        <f t="shared" si="1"/>
        <v>(日)</v>
      </c>
      <c r="K3" s="10" t="str">
        <f t="shared" si="1"/>
        <v>(月)</v>
      </c>
      <c r="L3" s="10" t="str">
        <f t="shared" si="1"/>
        <v>(火)</v>
      </c>
      <c r="M3" s="10" t="str">
        <f t="shared" si="1"/>
        <v>(水)</v>
      </c>
      <c r="N3" s="10" t="str">
        <f t="shared" si="1"/>
        <v>(木)</v>
      </c>
      <c r="O3" s="10" t="str">
        <f t="shared" si="1"/>
        <v>(金)</v>
      </c>
      <c r="P3" s="10" t="str">
        <f t="shared" si="1"/>
        <v>(土)</v>
      </c>
      <c r="Q3" s="10" t="str">
        <f t="shared" si="1"/>
        <v>(日)</v>
      </c>
      <c r="R3" s="10" t="str">
        <f t="shared" si="1"/>
        <v>(月)</v>
      </c>
      <c r="S3" s="10" t="str">
        <f t="shared" si="1"/>
        <v>(火)</v>
      </c>
      <c r="T3" s="10" t="str">
        <f t="shared" si="1"/>
        <v>(水)</v>
      </c>
      <c r="U3" s="10" t="str">
        <f t="shared" si="1"/>
        <v>(木)</v>
      </c>
      <c r="V3" s="10" t="str">
        <f t="shared" si="1"/>
        <v>(金)</v>
      </c>
      <c r="W3" s="10" t="str">
        <f t="shared" si="1"/>
        <v>(土)</v>
      </c>
      <c r="X3" s="10" t="str">
        <f t="shared" si="1"/>
        <v>(日)</v>
      </c>
      <c r="Y3" s="10" t="str">
        <f t="shared" si="1"/>
        <v>(月)</v>
      </c>
      <c r="Z3" s="10" t="str">
        <f t="shared" si="1"/>
        <v>(火)</v>
      </c>
      <c r="AA3" s="10" t="str">
        <f t="shared" si="1"/>
        <v>(水)</v>
      </c>
      <c r="AB3" s="10" t="str">
        <f t="shared" si="1"/>
        <v>(木)</v>
      </c>
      <c r="AC3" s="10" t="str">
        <f t="shared" si="1"/>
        <v>(金)</v>
      </c>
      <c r="AD3" s="10" t="str">
        <f t="shared" si="1"/>
        <v>(土)</v>
      </c>
      <c r="AE3" s="10" t="str">
        <f>TEXT(AE2,"(aaa)")</f>
        <v>(日)</v>
      </c>
      <c r="AF3" s="10" t="str">
        <f>TEXT(AF2,"(aaa)")</f>
        <v>(月)</v>
      </c>
      <c r="AG3" s="10" t="str">
        <f>TEXT(AG2,"(aaa)")</f>
        <v>(火)</v>
      </c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家計簿月計表(平成15年５月)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199</v>
      </c>
      <c r="AL78" s="73"/>
      <c r="AM78" s="73"/>
      <c r="AN78" s="72"/>
      <c r="AO78" s="72" t="str">
        <f>G1</f>
        <v>(dyﾏｲﾄﾞ/家計15･05:H15.6.25)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A1" sqref="A1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165</v>
      </c>
      <c r="B1" s="2"/>
      <c r="C1" s="3" t="s">
        <v>200</v>
      </c>
      <c r="D1" s="3"/>
      <c r="E1" s="3"/>
      <c r="F1" s="3"/>
      <c r="G1" s="3" t="s">
        <v>201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37797</v>
      </c>
      <c r="D2" s="137">
        <f>+C2+1</f>
        <v>37798</v>
      </c>
      <c r="E2" s="137">
        <f>+D2+1</f>
        <v>37799</v>
      </c>
      <c r="F2" s="137">
        <f aca="true" t="shared" si="0" ref="F2:AD2">+E2+1</f>
        <v>37800</v>
      </c>
      <c r="G2" s="137">
        <f t="shared" si="0"/>
        <v>37801</v>
      </c>
      <c r="H2" s="137">
        <f t="shared" si="0"/>
        <v>37802</v>
      </c>
      <c r="I2" s="137">
        <f t="shared" si="0"/>
        <v>37803</v>
      </c>
      <c r="J2" s="137">
        <f t="shared" si="0"/>
        <v>37804</v>
      </c>
      <c r="K2" s="137">
        <f t="shared" si="0"/>
        <v>37805</v>
      </c>
      <c r="L2" s="137">
        <f t="shared" si="0"/>
        <v>37806</v>
      </c>
      <c r="M2" s="137">
        <f t="shared" si="0"/>
        <v>37807</v>
      </c>
      <c r="N2" s="137">
        <f t="shared" si="0"/>
        <v>37808</v>
      </c>
      <c r="O2" s="137">
        <f t="shared" si="0"/>
        <v>37809</v>
      </c>
      <c r="P2" s="137">
        <f t="shared" si="0"/>
        <v>37810</v>
      </c>
      <c r="Q2" s="137">
        <f t="shared" si="0"/>
        <v>37811</v>
      </c>
      <c r="R2" s="137">
        <f t="shared" si="0"/>
        <v>37812</v>
      </c>
      <c r="S2" s="137">
        <f t="shared" si="0"/>
        <v>37813</v>
      </c>
      <c r="T2" s="137">
        <f t="shared" si="0"/>
        <v>37814</v>
      </c>
      <c r="U2" s="137">
        <f t="shared" si="0"/>
        <v>37815</v>
      </c>
      <c r="V2" s="137">
        <f t="shared" si="0"/>
        <v>37816</v>
      </c>
      <c r="W2" s="137">
        <f t="shared" si="0"/>
        <v>37817</v>
      </c>
      <c r="X2" s="137">
        <f t="shared" si="0"/>
        <v>37818</v>
      </c>
      <c r="Y2" s="137">
        <f t="shared" si="0"/>
        <v>37819</v>
      </c>
      <c r="Z2" s="137">
        <f t="shared" si="0"/>
        <v>37820</v>
      </c>
      <c r="AA2" s="137">
        <f t="shared" si="0"/>
        <v>37821</v>
      </c>
      <c r="AB2" s="137">
        <f t="shared" si="0"/>
        <v>37822</v>
      </c>
      <c r="AC2" s="137">
        <f t="shared" si="0"/>
        <v>37823</v>
      </c>
      <c r="AD2" s="137">
        <f t="shared" si="0"/>
        <v>37824</v>
      </c>
      <c r="AE2" s="137">
        <f>+AD2+1</f>
        <v>37825</v>
      </c>
      <c r="AF2" s="137">
        <f>+AE2+1</f>
        <v>37826</v>
      </c>
      <c r="AG2" s="137"/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(水)</v>
      </c>
      <c r="D3" s="10" t="str">
        <f t="shared" si="1"/>
        <v>(木)</v>
      </c>
      <c r="E3" s="10" t="str">
        <f t="shared" si="1"/>
        <v>(金)</v>
      </c>
      <c r="F3" s="10" t="str">
        <f t="shared" si="1"/>
        <v>(土)</v>
      </c>
      <c r="G3" s="10" t="str">
        <f t="shared" si="1"/>
        <v>(日)</v>
      </c>
      <c r="H3" s="10" t="str">
        <f t="shared" si="1"/>
        <v>(月)</v>
      </c>
      <c r="I3" s="10" t="str">
        <f t="shared" si="1"/>
        <v>(火)</v>
      </c>
      <c r="J3" s="10" t="str">
        <f t="shared" si="1"/>
        <v>(水)</v>
      </c>
      <c r="K3" s="10" t="str">
        <f t="shared" si="1"/>
        <v>(木)</v>
      </c>
      <c r="L3" s="10" t="str">
        <f t="shared" si="1"/>
        <v>(金)</v>
      </c>
      <c r="M3" s="10" t="str">
        <f t="shared" si="1"/>
        <v>(土)</v>
      </c>
      <c r="N3" s="10" t="str">
        <f t="shared" si="1"/>
        <v>(日)</v>
      </c>
      <c r="O3" s="10" t="str">
        <f t="shared" si="1"/>
        <v>(月)</v>
      </c>
      <c r="P3" s="10" t="str">
        <f t="shared" si="1"/>
        <v>(火)</v>
      </c>
      <c r="Q3" s="10" t="str">
        <f t="shared" si="1"/>
        <v>(水)</v>
      </c>
      <c r="R3" s="10" t="str">
        <f t="shared" si="1"/>
        <v>(木)</v>
      </c>
      <c r="S3" s="10" t="str">
        <f t="shared" si="1"/>
        <v>(金)</v>
      </c>
      <c r="T3" s="10" t="str">
        <f t="shared" si="1"/>
        <v>(土)</v>
      </c>
      <c r="U3" s="10" t="str">
        <f t="shared" si="1"/>
        <v>(日)</v>
      </c>
      <c r="V3" s="10" t="str">
        <f t="shared" si="1"/>
        <v>(月)</v>
      </c>
      <c r="W3" s="10" t="str">
        <f t="shared" si="1"/>
        <v>(火)</v>
      </c>
      <c r="X3" s="10" t="str">
        <f t="shared" si="1"/>
        <v>(水)</v>
      </c>
      <c r="Y3" s="10" t="str">
        <f t="shared" si="1"/>
        <v>(木)</v>
      </c>
      <c r="Z3" s="10" t="str">
        <f t="shared" si="1"/>
        <v>(金)</v>
      </c>
      <c r="AA3" s="10" t="str">
        <f t="shared" si="1"/>
        <v>(土)</v>
      </c>
      <c r="AB3" s="10" t="str">
        <f t="shared" si="1"/>
        <v>(日)</v>
      </c>
      <c r="AC3" s="10" t="str">
        <f t="shared" si="1"/>
        <v>(月)</v>
      </c>
      <c r="AD3" s="10" t="str">
        <f t="shared" si="1"/>
        <v>(火)</v>
      </c>
      <c r="AE3" s="10" t="str">
        <f>TEXT(AE2,"(aaa)")</f>
        <v>(水)</v>
      </c>
      <c r="AF3" s="10" t="str">
        <f>TEXT(AF2,"(aaa)")</f>
        <v>(木)</v>
      </c>
      <c r="AG3" s="10"/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家計簿月計表(平成15年６月)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202</v>
      </c>
      <c r="AL78" s="73"/>
      <c r="AM78" s="73"/>
      <c r="AN78" s="72"/>
      <c r="AO78" s="72" t="str">
        <f>G1</f>
        <v>(dyﾏｲﾄﾞ/家計15･06:H15.7.25)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A1" sqref="A1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166</v>
      </c>
      <c r="B1" s="2"/>
      <c r="C1" s="3" t="s">
        <v>203</v>
      </c>
      <c r="D1" s="3"/>
      <c r="E1" s="3"/>
      <c r="F1" s="3"/>
      <c r="G1" s="3" t="s">
        <v>204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37827</v>
      </c>
      <c r="D2" s="137">
        <f>+C2+1</f>
        <v>37828</v>
      </c>
      <c r="E2" s="137">
        <f>+D2+1</f>
        <v>37829</v>
      </c>
      <c r="F2" s="137">
        <f aca="true" t="shared" si="0" ref="F2:AD2">+E2+1</f>
        <v>37830</v>
      </c>
      <c r="G2" s="137">
        <f t="shared" si="0"/>
        <v>37831</v>
      </c>
      <c r="H2" s="137">
        <f t="shared" si="0"/>
        <v>37832</v>
      </c>
      <c r="I2" s="137">
        <f t="shared" si="0"/>
        <v>37833</v>
      </c>
      <c r="J2" s="137">
        <f t="shared" si="0"/>
        <v>37834</v>
      </c>
      <c r="K2" s="137">
        <f t="shared" si="0"/>
        <v>37835</v>
      </c>
      <c r="L2" s="137">
        <f t="shared" si="0"/>
        <v>37836</v>
      </c>
      <c r="M2" s="137">
        <f t="shared" si="0"/>
        <v>37837</v>
      </c>
      <c r="N2" s="137">
        <f t="shared" si="0"/>
        <v>37838</v>
      </c>
      <c r="O2" s="137">
        <f t="shared" si="0"/>
        <v>37839</v>
      </c>
      <c r="P2" s="137">
        <f t="shared" si="0"/>
        <v>37840</v>
      </c>
      <c r="Q2" s="137">
        <f t="shared" si="0"/>
        <v>37841</v>
      </c>
      <c r="R2" s="137">
        <f t="shared" si="0"/>
        <v>37842</v>
      </c>
      <c r="S2" s="137">
        <f t="shared" si="0"/>
        <v>37843</v>
      </c>
      <c r="T2" s="137">
        <f t="shared" si="0"/>
        <v>37844</v>
      </c>
      <c r="U2" s="137">
        <f t="shared" si="0"/>
        <v>37845</v>
      </c>
      <c r="V2" s="137">
        <f t="shared" si="0"/>
        <v>37846</v>
      </c>
      <c r="W2" s="137">
        <f t="shared" si="0"/>
        <v>37847</v>
      </c>
      <c r="X2" s="137">
        <f t="shared" si="0"/>
        <v>37848</v>
      </c>
      <c r="Y2" s="137">
        <f t="shared" si="0"/>
        <v>37849</v>
      </c>
      <c r="Z2" s="137">
        <f t="shared" si="0"/>
        <v>37850</v>
      </c>
      <c r="AA2" s="137">
        <f t="shared" si="0"/>
        <v>37851</v>
      </c>
      <c r="AB2" s="137">
        <f t="shared" si="0"/>
        <v>37852</v>
      </c>
      <c r="AC2" s="137">
        <f t="shared" si="0"/>
        <v>37853</v>
      </c>
      <c r="AD2" s="137">
        <f t="shared" si="0"/>
        <v>37854</v>
      </c>
      <c r="AE2" s="137">
        <f>+AD2+1</f>
        <v>37855</v>
      </c>
      <c r="AF2" s="137">
        <f>+AE2+1</f>
        <v>37856</v>
      </c>
      <c r="AG2" s="137">
        <f>+AF2+1</f>
        <v>37857</v>
      </c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(金)</v>
      </c>
      <c r="D3" s="10" t="str">
        <f t="shared" si="1"/>
        <v>(土)</v>
      </c>
      <c r="E3" s="10" t="str">
        <f t="shared" si="1"/>
        <v>(日)</v>
      </c>
      <c r="F3" s="10" t="str">
        <f t="shared" si="1"/>
        <v>(月)</v>
      </c>
      <c r="G3" s="10" t="str">
        <f t="shared" si="1"/>
        <v>(火)</v>
      </c>
      <c r="H3" s="10" t="str">
        <f t="shared" si="1"/>
        <v>(水)</v>
      </c>
      <c r="I3" s="10" t="str">
        <f t="shared" si="1"/>
        <v>(木)</v>
      </c>
      <c r="J3" s="10" t="str">
        <f t="shared" si="1"/>
        <v>(金)</v>
      </c>
      <c r="K3" s="10" t="str">
        <f t="shared" si="1"/>
        <v>(土)</v>
      </c>
      <c r="L3" s="10" t="str">
        <f t="shared" si="1"/>
        <v>(日)</v>
      </c>
      <c r="M3" s="10" t="str">
        <f t="shared" si="1"/>
        <v>(月)</v>
      </c>
      <c r="N3" s="10" t="str">
        <f t="shared" si="1"/>
        <v>(火)</v>
      </c>
      <c r="O3" s="10" t="str">
        <f t="shared" si="1"/>
        <v>(水)</v>
      </c>
      <c r="P3" s="10" t="str">
        <f t="shared" si="1"/>
        <v>(木)</v>
      </c>
      <c r="Q3" s="10" t="str">
        <f t="shared" si="1"/>
        <v>(金)</v>
      </c>
      <c r="R3" s="10" t="str">
        <f t="shared" si="1"/>
        <v>(土)</v>
      </c>
      <c r="S3" s="10" t="str">
        <f t="shared" si="1"/>
        <v>(日)</v>
      </c>
      <c r="T3" s="10" t="str">
        <f t="shared" si="1"/>
        <v>(月)</v>
      </c>
      <c r="U3" s="10" t="str">
        <f t="shared" si="1"/>
        <v>(火)</v>
      </c>
      <c r="V3" s="10" t="str">
        <f t="shared" si="1"/>
        <v>(水)</v>
      </c>
      <c r="W3" s="10" t="str">
        <f t="shared" si="1"/>
        <v>(木)</v>
      </c>
      <c r="X3" s="10" t="str">
        <f t="shared" si="1"/>
        <v>(金)</v>
      </c>
      <c r="Y3" s="10" t="str">
        <f t="shared" si="1"/>
        <v>(土)</v>
      </c>
      <c r="Z3" s="10" t="str">
        <f t="shared" si="1"/>
        <v>(日)</v>
      </c>
      <c r="AA3" s="10" t="str">
        <f t="shared" si="1"/>
        <v>(月)</v>
      </c>
      <c r="AB3" s="10" t="str">
        <f t="shared" si="1"/>
        <v>(火)</v>
      </c>
      <c r="AC3" s="10" t="str">
        <f t="shared" si="1"/>
        <v>(水)</v>
      </c>
      <c r="AD3" s="10" t="str">
        <f t="shared" si="1"/>
        <v>(木)</v>
      </c>
      <c r="AE3" s="10" t="str">
        <f>TEXT(AE2,"(aaa)")</f>
        <v>(金)</v>
      </c>
      <c r="AF3" s="10" t="str">
        <f>TEXT(AF2,"(aaa)")</f>
        <v>(土)</v>
      </c>
      <c r="AG3" s="10" t="str">
        <f>TEXT(AG2,"(aaa)")</f>
        <v>(日)</v>
      </c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家計簿月計表(平成15年７月)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205</v>
      </c>
      <c r="AL78" s="73"/>
      <c r="AM78" s="73"/>
      <c r="AN78" s="72"/>
      <c r="AO78" s="72" t="str">
        <f>G1</f>
        <v>(dyﾏｲﾄﾞ/家計15･07:H15.8.25)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A1" sqref="A1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167</v>
      </c>
      <c r="B1" s="2"/>
      <c r="C1" s="3" t="s">
        <v>206</v>
      </c>
      <c r="D1" s="3"/>
      <c r="E1" s="3"/>
      <c r="F1" s="3"/>
      <c r="G1" s="3" t="s">
        <v>195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37858</v>
      </c>
      <c r="D2" s="137">
        <f>+C2+1</f>
        <v>37859</v>
      </c>
      <c r="E2" s="137">
        <f>+D2+1</f>
        <v>37860</v>
      </c>
      <c r="F2" s="137">
        <f aca="true" t="shared" si="0" ref="F2:AD2">+E2+1</f>
        <v>37861</v>
      </c>
      <c r="G2" s="137">
        <f t="shared" si="0"/>
        <v>37862</v>
      </c>
      <c r="H2" s="137">
        <f t="shared" si="0"/>
        <v>37863</v>
      </c>
      <c r="I2" s="137">
        <f t="shared" si="0"/>
        <v>37864</v>
      </c>
      <c r="J2" s="137">
        <f t="shared" si="0"/>
        <v>37865</v>
      </c>
      <c r="K2" s="137">
        <f t="shared" si="0"/>
        <v>37866</v>
      </c>
      <c r="L2" s="137">
        <f t="shared" si="0"/>
        <v>37867</v>
      </c>
      <c r="M2" s="137">
        <f t="shared" si="0"/>
        <v>37868</v>
      </c>
      <c r="N2" s="137">
        <f t="shared" si="0"/>
        <v>37869</v>
      </c>
      <c r="O2" s="137">
        <f t="shared" si="0"/>
        <v>37870</v>
      </c>
      <c r="P2" s="137">
        <f t="shared" si="0"/>
        <v>37871</v>
      </c>
      <c r="Q2" s="137">
        <f t="shared" si="0"/>
        <v>37872</v>
      </c>
      <c r="R2" s="137">
        <f t="shared" si="0"/>
        <v>37873</v>
      </c>
      <c r="S2" s="137">
        <f t="shared" si="0"/>
        <v>37874</v>
      </c>
      <c r="T2" s="137">
        <f t="shared" si="0"/>
        <v>37875</v>
      </c>
      <c r="U2" s="137">
        <f t="shared" si="0"/>
        <v>37876</v>
      </c>
      <c r="V2" s="137">
        <f t="shared" si="0"/>
        <v>37877</v>
      </c>
      <c r="W2" s="137">
        <f t="shared" si="0"/>
        <v>37878</v>
      </c>
      <c r="X2" s="137">
        <f t="shared" si="0"/>
        <v>37879</v>
      </c>
      <c r="Y2" s="137">
        <f t="shared" si="0"/>
        <v>37880</v>
      </c>
      <c r="Z2" s="137">
        <f t="shared" si="0"/>
        <v>37881</v>
      </c>
      <c r="AA2" s="137">
        <f t="shared" si="0"/>
        <v>37882</v>
      </c>
      <c r="AB2" s="137">
        <f t="shared" si="0"/>
        <v>37883</v>
      </c>
      <c r="AC2" s="137">
        <f t="shared" si="0"/>
        <v>37884</v>
      </c>
      <c r="AD2" s="137">
        <f t="shared" si="0"/>
        <v>37885</v>
      </c>
      <c r="AE2" s="137">
        <f>+AD2+1</f>
        <v>37886</v>
      </c>
      <c r="AF2" s="137">
        <f>+AE2+1</f>
        <v>37887</v>
      </c>
      <c r="AG2" s="137">
        <f>+AF2+1</f>
        <v>37888</v>
      </c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(月)</v>
      </c>
      <c r="D3" s="10" t="str">
        <f t="shared" si="1"/>
        <v>(火)</v>
      </c>
      <c r="E3" s="10" t="str">
        <f t="shared" si="1"/>
        <v>(水)</v>
      </c>
      <c r="F3" s="10" t="str">
        <f t="shared" si="1"/>
        <v>(木)</v>
      </c>
      <c r="G3" s="10" t="str">
        <f t="shared" si="1"/>
        <v>(金)</v>
      </c>
      <c r="H3" s="10" t="str">
        <f t="shared" si="1"/>
        <v>(土)</v>
      </c>
      <c r="I3" s="10" t="str">
        <f t="shared" si="1"/>
        <v>(日)</v>
      </c>
      <c r="J3" s="10" t="str">
        <f t="shared" si="1"/>
        <v>(月)</v>
      </c>
      <c r="K3" s="10" t="str">
        <f t="shared" si="1"/>
        <v>(火)</v>
      </c>
      <c r="L3" s="10" t="str">
        <f t="shared" si="1"/>
        <v>(水)</v>
      </c>
      <c r="M3" s="10" t="str">
        <f t="shared" si="1"/>
        <v>(木)</v>
      </c>
      <c r="N3" s="10" t="str">
        <f t="shared" si="1"/>
        <v>(金)</v>
      </c>
      <c r="O3" s="10" t="str">
        <f t="shared" si="1"/>
        <v>(土)</v>
      </c>
      <c r="P3" s="10" t="str">
        <f t="shared" si="1"/>
        <v>(日)</v>
      </c>
      <c r="Q3" s="10" t="str">
        <f t="shared" si="1"/>
        <v>(月)</v>
      </c>
      <c r="R3" s="10" t="str">
        <f t="shared" si="1"/>
        <v>(火)</v>
      </c>
      <c r="S3" s="10" t="str">
        <f t="shared" si="1"/>
        <v>(水)</v>
      </c>
      <c r="T3" s="10" t="str">
        <f t="shared" si="1"/>
        <v>(木)</v>
      </c>
      <c r="U3" s="10" t="str">
        <f t="shared" si="1"/>
        <v>(金)</v>
      </c>
      <c r="V3" s="10" t="str">
        <f t="shared" si="1"/>
        <v>(土)</v>
      </c>
      <c r="W3" s="10" t="str">
        <f t="shared" si="1"/>
        <v>(日)</v>
      </c>
      <c r="X3" s="10" t="str">
        <f t="shared" si="1"/>
        <v>(月)</v>
      </c>
      <c r="Y3" s="10" t="str">
        <f t="shared" si="1"/>
        <v>(火)</v>
      </c>
      <c r="Z3" s="10" t="str">
        <f t="shared" si="1"/>
        <v>(水)</v>
      </c>
      <c r="AA3" s="10" t="str">
        <f t="shared" si="1"/>
        <v>(木)</v>
      </c>
      <c r="AB3" s="10" t="str">
        <f t="shared" si="1"/>
        <v>(金)</v>
      </c>
      <c r="AC3" s="10" t="str">
        <f t="shared" si="1"/>
        <v>(土)</v>
      </c>
      <c r="AD3" s="10" t="str">
        <f t="shared" si="1"/>
        <v>(日)</v>
      </c>
      <c r="AE3" s="10" t="str">
        <f>TEXT(AE2,"(aaa)")</f>
        <v>(月)</v>
      </c>
      <c r="AF3" s="10" t="str">
        <f>TEXT(AF2,"(aaa)")</f>
        <v>(火)</v>
      </c>
      <c r="AG3" s="10" t="str">
        <f>TEXT(AG2,"(aaa)")</f>
        <v>(水)</v>
      </c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家計簿月計表(平成15年８月)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207</v>
      </c>
      <c r="AL78" s="73"/>
      <c r="AM78" s="73"/>
      <c r="AN78" s="72"/>
      <c r="AO78" s="72" t="str">
        <f>G1</f>
        <v>(dyﾏｲﾄﾞ/家計15･04:H15.5.25)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07"/>
  <sheetViews>
    <sheetView showZeros="0" workbookViewId="0" topLeftCell="A1">
      <selection activeCell="B5" sqref="B5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168</v>
      </c>
      <c r="B1" s="2"/>
      <c r="C1" s="3" t="s">
        <v>208</v>
      </c>
      <c r="D1" s="3"/>
      <c r="E1" s="3"/>
      <c r="F1" s="3"/>
      <c r="G1" s="3" t="s">
        <v>195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>
        <v>37889</v>
      </c>
      <c r="D2" s="137">
        <f>+C2+1</f>
        <v>37890</v>
      </c>
      <c r="E2" s="137">
        <f>+D2+1</f>
        <v>37891</v>
      </c>
      <c r="F2" s="137">
        <f aca="true" t="shared" si="0" ref="F2:AD2">+E2+1</f>
        <v>37892</v>
      </c>
      <c r="G2" s="137">
        <f t="shared" si="0"/>
        <v>37893</v>
      </c>
      <c r="H2" s="137">
        <f t="shared" si="0"/>
        <v>37894</v>
      </c>
      <c r="I2" s="137">
        <f t="shared" si="0"/>
        <v>37895</v>
      </c>
      <c r="J2" s="137">
        <f t="shared" si="0"/>
        <v>37896</v>
      </c>
      <c r="K2" s="137">
        <f t="shared" si="0"/>
        <v>37897</v>
      </c>
      <c r="L2" s="137">
        <f t="shared" si="0"/>
        <v>37898</v>
      </c>
      <c r="M2" s="137">
        <f t="shared" si="0"/>
        <v>37899</v>
      </c>
      <c r="N2" s="137">
        <f t="shared" si="0"/>
        <v>37900</v>
      </c>
      <c r="O2" s="137">
        <f t="shared" si="0"/>
        <v>37901</v>
      </c>
      <c r="P2" s="137">
        <f t="shared" si="0"/>
        <v>37902</v>
      </c>
      <c r="Q2" s="137">
        <f t="shared" si="0"/>
        <v>37903</v>
      </c>
      <c r="R2" s="137">
        <f t="shared" si="0"/>
        <v>37904</v>
      </c>
      <c r="S2" s="137">
        <f t="shared" si="0"/>
        <v>37905</v>
      </c>
      <c r="T2" s="137">
        <f t="shared" si="0"/>
        <v>37906</v>
      </c>
      <c r="U2" s="137">
        <f t="shared" si="0"/>
        <v>37907</v>
      </c>
      <c r="V2" s="137">
        <f t="shared" si="0"/>
        <v>37908</v>
      </c>
      <c r="W2" s="137">
        <f t="shared" si="0"/>
        <v>37909</v>
      </c>
      <c r="X2" s="137">
        <f t="shared" si="0"/>
        <v>37910</v>
      </c>
      <c r="Y2" s="137">
        <f t="shared" si="0"/>
        <v>37911</v>
      </c>
      <c r="Z2" s="137">
        <f t="shared" si="0"/>
        <v>37912</v>
      </c>
      <c r="AA2" s="137">
        <f t="shared" si="0"/>
        <v>37913</v>
      </c>
      <c r="AB2" s="137">
        <f t="shared" si="0"/>
        <v>37914</v>
      </c>
      <c r="AC2" s="137">
        <f t="shared" si="0"/>
        <v>37915</v>
      </c>
      <c r="AD2" s="137">
        <f t="shared" si="0"/>
        <v>37916</v>
      </c>
      <c r="AE2" s="137">
        <f>+AD2+1</f>
        <v>37917</v>
      </c>
      <c r="AF2" s="137">
        <f>+AE2+1</f>
        <v>37918</v>
      </c>
      <c r="AG2" s="137"/>
      <c r="AH2" s="232" t="s">
        <v>1</v>
      </c>
      <c r="AI2" s="234" t="s">
        <v>2</v>
      </c>
      <c r="AJ2" s="138"/>
      <c r="AK2" s="138"/>
      <c r="AL2" s="139"/>
      <c r="AM2" s="139"/>
    </row>
    <row r="3" spans="1:37" ht="18" thickBot="1">
      <c r="A3" s="7"/>
      <c r="B3" s="8"/>
      <c r="C3" s="9" t="str">
        <f aca="true" t="shared" si="1" ref="C3:AD3">TEXT(C2,"(aaa)")</f>
        <v>(木)</v>
      </c>
      <c r="D3" s="10" t="str">
        <f t="shared" si="1"/>
        <v>(金)</v>
      </c>
      <c r="E3" s="10" t="str">
        <f t="shared" si="1"/>
        <v>(土)</v>
      </c>
      <c r="F3" s="10" t="str">
        <f t="shared" si="1"/>
        <v>(日)</v>
      </c>
      <c r="G3" s="10" t="str">
        <f t="shared" si="1"/>
        <v>(月)</v>
      </c>
      <c r="H3" s="10" t="str">
        <f t="shared" si="1"/>
        <v>(火)</v>
      </c>
      <c r="I3" s="10" t="str">
        <f t="shared" si="1"/>
        <v>(水)</v>
      </c>
      <c r="J3" s="10" t="str">
        <f t="shared" si="1"/>
        <v>(木)</v>
      </c>
      <c r="K3" s="10" t="str">
        <f t="shared" si="1"/>
        <v>(金)</v>
      </c>
      <c r="L3" s="10" t="str">
        <f t="shared" si="1"/>
        <v>(土)</v>
      </c>
      <c r="M3" s="10" t="str">
        <f t="shared" si="1"/>
        <v>(日)</v>
      </c>
      <c r="N3" s="10" t="str">
        <f t="shared" si="1"/>
        <v>(月)</v>
      </c>
      <c r="O3" s="10" t="str">
        <f t="shared" si="1"/>
        <v>(火)</v>
      </c>
      <c r="P3" s="10" t="str">
        <f t="shared" si="1"/>
        <v>(水)</v>
      </c>
      <c r="Q3" s="10" t="str">
        <f t="shared" si="1"/>
        <v>(木)</v>
      </c>
      <c r="R3" s="10" t="str">
        <f t="shared" si="1"/>
        <v>(金)</v>
      </c>
      <c r="S3" s="10" t="str">
        <f t="shared" si="1"/>
        <v>(土)</v>
      </c>
      <c r="T3" s="10" t="str">
        <f t="shared" si="1"/>
        <v>(日)</v>
      </c>
      <c r="U3" s="10" t="str">
        <f t="shared" si="1"/>
        <v>(月)</v>
      </c>
      <c r="V3" s="10" t="str">
        <f t="shared" si="1"/>
        <v>(火)</v>
      </c>
      <c r="W3" s="10" t="str">
        <f t="shared" si="1"/>
        <v>(水)</v>
      </c>
      <c r="X3" s="10" t="str">
        <f t="shared" si="1"/>
        <v>(木)</v>
      </c>
      <c r="Y3" s="10" t="str">
        <f t="shared" si="1"/>
        <v>(金)</v>
      </c>
      <c r="Z3" s="10" t="str">
        <f t="shared" si="1"/>
        <v>(土)</v>
      </c>
      <c r="AA3" s="10" t="str">
        <f t="shared" si="1"/>
        <v>(日)</v>
      </c>
      <c r="AB3" s="10" t="str">
        <f t="shared" si="1"/>
        <v>(月)</v>
      </c>
      <c r="AC3" s="10" t="str">
        <f t="shared" si="1"/>
        <v>(火)</v>
      </c>
      <c r="AD3" s="10" t="str">
        <f t="shared" si="1"/>
        <v>(水)</v>
      </c>
      <c r="AE3" s="10" t="str">
        <f>TEXT(AE2,"(aaa)")</f>
        <v>(木)</v>
      </c>
      <c r="AF3" s="10" t="str">
        <f>TEXT(AF2,"(aaa)")</f>
        <v>(金)</v>
      </c>
      <c r="AG3" s="10"/>
      <c r="AH3" s="233"/>
      <c r="AI3" s="235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>
        <f>SUM(C4:AD4)</f>
        <v>0</v>
      </c>
      <c r="AI4" s="18"/>
    </row>
    <row r="5" spans="1:35" ht="17.25">
      <c r="A5" s="19" t="s">
        <v>104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>
        <f>SUM(C5:AD5)</f>
        <v>0</v>
      </c>
      <c r="AI5" s="18"/>
    </row>
    <row r="6" spans="1:35" ht="17.25">
      <c r="A6" s="12" t="s">
        <v>7</v>
      </c>
      <c r="B6" s="1" t="s">
        <v>8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>
        <f>SUM(C6:AD6)</f>
        <v>0</v>
      </c>
      <c r="AI6" s="24"/>
    </row>
    <row r="7" spans="1:35" ht="18" thickBot="1">
      <c r="A7" s="7" t="s">
        <v>7</v>
      </c>
      <c r="B7" s="25" t="s">
        <v>11</v>
      </c>
      <c r="C7" s="26">
        <f>SUM(C4:C6)</f>
        <v>0</v>
      </c>
      <c r="D7" s="27">
        <f aca="true" t="shared" si="2" ref="D7:AH7">SUM(D4:D6)</f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0</v>
      </c>
      <c r="R7" s="27">
        <f t="shared" si="2"/>
        <v>0</v>
      </c>
      <c r="S7" s="27">
        <f t="shared" si="2"/>
        <v>0</v>
      </c>
      <c r="T7" s="27">
        <f t="shared" si="2"/>
        <v>0</v>
      </c>
      <c r="U7" s="27">
        <f t="shared" si="2"/>
        <v>0</v>
      </c>
      <c r="V7" s="27">
        <f t="shared" si="2"/>
        <v>0</v>
      </c>
      <c r="W7" s="27">
        <f t="shared" si="2"/>
        <v>0</v>
      </c>
      <c r="X7" s="27">
        <f t="shared" si="2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  <c r="AB7" s="27">
        <f t="shared" si="2"/>
        <v>0</v>
      </c>
      <c r="AC7" s="27">
        <f t="shared" si="2"/>
        <v>0</v>
      </c>
      <c r="AD7" s="27">
        <f t="shared" si="2"/>
        <v>0</v>
      </c>
      <c r="AE7" s="27">
        <f t="shared" si="2"/>
        <v>0</v>
      </c>
      <c r="AF7" s="27">
        <f t="shared" si="2"/>
        <v>0</v>
      </c>
      <c r="AG7" s="28">
        <f t="shared" si="2"/>
        <v>0</v>
      </c>
      <c r="AH7" s="29">
        <f t="shared" si="2"/>
        <v>0</v>
      </c>
      <c r="AI7" s="30"/>
    </row>
    <row r="8" spans="1:35" ht="17.25">
      <c r="A8" s="12"/>
      <c r="B8" s="13" t="s">
        <v>105</v>
      </c>
      <c r="C8" s="14"/>
      <c r="D8" s="15">
        <f>C23</f>
        <v>0</v>
      </c>
      <c r="E8" s="15">
        <f aca="true" t="shared" si="3" ref="E8:AD8">D23</f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0</v>
      </c>
      <c r="AC8" s="15">
        <f t="shared" si="3"/>
        <v>0</v>
      </c>
      <c r="AD8" s="15">
        <f t="shared" si="3"/>
        <v>0</v>
      </c>
      <c r="AE8" s="15"/>
      <c r="AF8" s="15"/>
      <c r="AG8" s="16"/>
      <c r="AH8" s="17">
        <f>C8</f>
        <v>0</v>
      </c>
      <c r="AI8" s="18"/>
    </row>
    <row r="9" spans="1:35" ht="17.25">
      <c r="A9" s="12"/>
      <c r="B9" s="31" t="s">
        <v>12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>
        <f>SUM(C9:AG9)</f>
        <v>0</v>
      </c>
      <c r="AI9" s="36"/>
    </row>
    <row r="10" spans="1:35" ht="17.25">
      <c r="A10" s="37"/>
      <c r="B10" s="1" t="s">
        <v>106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>
        <f>SUM(C10:AG10)</f>
        <v>0</v>
      </c>
      <c r="AI10" s="42"/>
    </row>
    <row r="11" spans="1:35" ht="17.25">
      <c r="A11" s="12"/>
      <c r="B11" s="43" t="s">
        <v>11</v>
      </c>
      <c r="C11" s="44">
        <f aca="true" t="shared" si="4" ref="C11:AH11">SUM(C8:C10)</f>
        <v>0</v>
      </c>
      <c r="D11" s="45">
        <f t="shared" si="4"/>
        <v>0</v>
      </c>
      <c r="E11" s="45">
        <f t="shared" si="4"/>
        <v>0</v>
      </c>
      <c r="F11" s="45">
        <f t="shared" si="4"/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0</v>
      </c>
      <c r="Y11" s="45">
        <f t="shared" si="4"/>
        <v>0</v>
      </c>
      <c r="Z11" s="45">
        <f t="shared" si="4"/>
        <v>0</v>
      </c>
      <c r="AA11" s="45">
        <f t="shared" si="4"/>
        <v>0</v>
      </c>
      <c r="AB11" s="45">
        <f t="shared" si="4"/>
        <v>0</v>
      </c>
      <c r="AC11" s="45">
        <f t="shared" si="4"/>
        <v>0</v>
      </c>
      <c r="AD11" s="45">
        <f t="shared" si="4"/>
        <v>0</v>
      </c>
      <c r="AE11" s="45"/>
      <c r="AF11" s="45"/>
      <c r="AG11" s="46"/>
      <c r="AH11" s="47">
        <f t="shared" si="4"/>
        <v>0</v>
      </c>
      <c r="AI11" s="48"/>
    </row>
    <row r="12" spans="1:35" ht="17.25">
      <c r="A12" s="19" t="s">
        <v>13</v>
      </c>
      <c r="B12" s="13" t="s">
        <v>107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 aca="true" t="shared" si="5" ref="AH12:AH21">SUM(C12:AG12)</f>
        <v>0</v>
      </c>
      <c r="AI12" s="18"/>
    </row>
    <row r="13" spans="1:35" ht="17.25">
      <c r="A13" s="12"/>
      <c r="B13" s="13" t="s">
        <v>108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5"/>
        <v>0</v>
      </c>
      <c r="AI13" s="18"/>
    </row>
    <row r="14" spans="1:35" ht="17.25">
      <c r="A14" s="12"/>
      <c r="B14" s="13" t="s">
        <v>110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>
        <f t="shared" si="5"/>
        <v>0</v>
      </c>
      <c r="AI14" s="18"/>
    </row>
    <row r="15" spans="1:35" ht="17.25">
      <c r="A15" s="12"/>
      <c r="B15" s="13" t="s">
        <v>111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5"/>
        <v>0</v>
      </c>
      <c r="AI15" s="18"/>
    </row>
    <row r="16" spans="1:35" ht="17.25">
      <c r="A16" s="12"/>
      <c r="B16" s="13" t="s">
        <v>112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f t="shared" si="5"/>
        <v>0</v>
      </c>
      <c r="AI16" s="18"/>
    </row>
    <row r="17" spans="1:35" ht="17.25">
      <c r="A17" s="12"/>
      <c r="B17" s="13" t="s">
        <v>113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5"/>
        <v>0</v>
      </c>
      <c r="AI17" s="18"/>
    </row>
    <row r="18" spans="1:35" ht="17.25">
      <c r="A18" s="12"/>
      <c r="B18" s="13" t="s">
        <v>114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>
        <f t="shared" si="5"/>
        <v>0</v>
      </c>
      <c r="AI18" s="18"/>
    </row>
    <row r="19" spans="1:35" ht="17.25">
      <c r="A19" s="12"/>
      <c r="B19" s="13" t="s">
        <v>118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5"/>
        <v>0</v>
      </c>
      <c r="AI19" s="18"/>
    </row>
    <row r="20" spans="1:35" ht="17.25">
      <c r="A20" s="12"/>
      <c r="B20" s="13" t="s">
        <v>120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f t="shared" si="5"/>
        <v>0</v>
      </c>
      <c r="AI20" s="18"/>
    </row>
    <row r="21" spans="1:35" ht="17.25">
      <c r="A21" s="12"/>
      <c r="B21" s="13" t="s">
        <v>122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5"/>
        <v>0</v>
      </c>
      <c r="AI21" s="18"/>
    </row>
    <row r="22" spans="1:35" ht="17.25">
      <c r="A22" s="12"/>
      <c r="B22" s="49" t="s">
        <v>11</v>
      </c>
      <c r="C22" s="44">
        <f aca="true" t="shared" si="6" ref="C22:AD22">SUM(C12:C21)</f>
        <v>0</v>
      </c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  <c r="Q22" s="45">
        <f t="shared" si="6"/>
        <v>0</v>
      </c>
      <c r="R22" s="45">
        <f t="shared" si="6"/>
        <v>0</v>
      </c>
      <c r="S22" s="45">
        <f t="shared" si="6"/>
        <v>0</v>
      </c>
      <c r="T22" s="45">
        <f t="shared" si="6"/>
        <v>0</v>
      </c>
      <c r="U22" s="45">
        <f t="shared" si="6"/>
        <v>0</v>
      </c>
      <c r="V22" s="45">
        <f t="shared" si="6"/>
        <v>0</v>
      </c>
      <c r="W22" s="45">
        <f t="shared" si="6"/>
        <v>0</v>
      </c>
      <c r="X22" s="45">
        <f t="shared" si="6"/>
        <v>0</v>
      </c>
      <c r="Y22" s="45">
        <f t="shared" si="6"/>
        <v>0</v>
      </c>
      <c r="Z22" s="45">
        <f t="shared" si="6"/>
        <v>0</v>
      </c>
      <c r="AA22" s="45">
        <f t="shared" si="6"/>
        <v>0</v>
      </c>
      <c r="AB22" s="45">
        <f t="shared" si="6"/>
        <v>0</v>
      </c>
      <c r="AC22" s="45">
        <f t="shared" si="6"/>
        <v>0</v>
      </c>
      <c r="AD22" s="45">
        <f t="shared" si="6"/>
        <v>0</v>
      </c>
      <c r="AE22" s="45"/>
      <c r="AF22" s="45"/>
      <c r="AG22" s="46"/>
      <c r="AH22" s="47">
        <f>SUM(AH12:AH21)</f>
        <v>0</v>
      </c>
      <c r="AI22" s="48"/>
    </row>
    <row r="23" spans="1:35" ht="18" thickBot="1">
      <c r="A23" s="7" t="s">
        <v>7</v>
      </c>
      <c r="B23" s="50" t="s">
        <v>123</v>
      </c>
      <c r="C23" s="51">
        <f aca="true" t="shared" si="7" ref="C23:AH23">C11-C22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7"/>
        <v>0</v>
      </c>
      <c r="H23" s="52">
        <f t="shared" si="7"/>
        <v>0</v>
      </c>
      <c r="I23" s="52">
        <f t="shared" si="7"/>
        <v>0</v>
      </c>
      <c r="J23" s="52">
        <f t="shared" si="7"/>
        <v>0</v>
      </c>
      <c r="K23" s="52">
        <f t="shared" si="7"/>
        <v>0</v>
      </c>
      <c r="L23" s="52">
        <f t="shared" si="7"/>
        <v>0</v>
      </c>
      <c r="M23" s="52">
        <f t="shared" si="7"/>
        <v>0</v>
      </c>
      <c r="N23" s="52">
        <f t="shared" si="7"/>
        <v>0</v>
      </c>
      <c r="O23" s="52">
        <f t="shared" si="7"/>
        <v>0</v>
      </c>
      <c r="P23" s="52">
        <f t="shared" si="7"/>
        <v>0</v>
      </c>
      <c r="Q23" s="52">
        <f t="shared" si="7"/>
        <v>0</v>
      </c>
      <c r="R23" s="52">
        <f t="shared" si="7"/>
        <v>0</v>
      </c>
      <c r="S23" s="52">
        <f t="shared" si="7"/>
        <v>0</v>
      </c>
      <c r="T23" s="52">
        <f t="shared" si="7"/>
        <v>0</v>
      </c>
      <c r="U23" s="52">
        <f t="shared" si="7"/>
        <v>0</v>
      </c>
      <c r="V23" s="52">
        <f t="shared" si="7"/>
        <v>0</v>
      </c>
      <c r="W23" s="52">
        <f t="shared" si="7"/>
        <v>0</v>
      </c>
      <c r="X23" s="52">
        <f t="shared" si="7"/>
        <v>0</v>
      </c>
      <c r="Y23" s="52">
        <f t="shared" si="7"/>
        <v>0</v>
      </c>
      <c r="Z23" s="52">
        <f t="shared" si="7"/>
        <v>0</v>
      </c>
      <c r="AA23" s="52">
        <f t="shared" si="7"/>
        <v>0</v>
      </c>
      <c r="AB23" s="52">
        <f t="shared" si="7"/>
        <v>0</v>
      </c>
      <c r="AC23" s="52">
        <f t="shared" si="7"/>
        <v>0</v>
      </c>
      <c r="AD23" s="52">
        <f t="shared" si="7"/>
        <v>0</v>
      </c>
      <c r="AE23" s="52"/>
      <c r="AF23" s="52"/>
      <c r="AG23" s="53"/>
      <c r="AH23" s="3">
        <f t="shared" si="7"/>
        <v>0</v>
      </c>
      <c r="AI23" s="30"/>
    </row>
    <row r="24" spans="1:35" ht="17.25">
      <c r="A24" s="12"/>
      <c r="B24" s="13" t="s">
        <v>105</v>
      </c>
      <c r="C24" s="14"/>
      <c r="D24" s="15">
        <f aca="true" t="shared" si="8" ref="D24:AD24">C39</f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8"/>
        <v>0</v>
      </c>
      <c r="W24" s="15">
        <f t="shared" si="8"/>
        <v>0</v>
      </c>
      <c r="X24" s="15">
        <f t="shared" si="8"/>
        <v>0</v>
      </c>
      <c r="Y24" s="15">
        <f t="shared" si="8"/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/>
      <c r="AF24" s="15"/>
      <c r="AG24" s="16"/>
      <c r="AH24" s="17">
        <f>C24</f>
        <v>0</v>
      </c>
      <c r="AI24" s="18"/>
    </row>
    <row r="25" spans="1:35" ht="17.25">
      <c r="A25" s="12"/>
      <c r="B25" s="31" t="s">
        <v>12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>
        <f>SUM(C25:AG25)</f>
        <v>0</v>
      </c>
      <c r="AI25" s="36"/>
    </row>
    <row r="26" spans="1:35" ht="17.25">
      <c r="A26" s="37"/>
      <c r="B26" s="1" t="s">
        <v>106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>
        <f>SUM(C26:AG26)</f>
        <v>0</v>
      </c>
      <c r="AI26" s="42"/>
    </row>
    <row r="27" spans="1:35" ht="17.25">
      <c r="A27" s="12" t="s">
        <v>7</v>
      </c>
      <c r="B27" s="43" t="s">
        <v>11</v>
      </c>
      <c r="C27" s="44">
        <f aca="true" t="shared" si="9" ref="C27:AH27">SUM(C24:C26)</f>
        <v>0</v>
      </c>
      <c r="D27" s="45">
        <f t="shared" si="9"/>
        <v>0</v>
      </c>
      <c r="E27" s="45">
        <f t="shared" si="9"/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 t="shared" si="9"/>
        <v>0</v>
      </c>
      <c r="U27" s="45">
        <f t="shared" si="9"/>
        <v>0</v>
      </c>
      <c r="V27" s="45">
        <f t="shared" si="9"/>
        <v>0</v>
      </c>
      <c r="W27" s="45">
        <f t="shared" si="9"/>
        <v>0</v>
      </c>
      <c r="X27" s="45">
        <f t="shared" si="9"/>
        <v>0</v>
      </c>
      <c r="Y27" s="45">
        <f t="shared" si="9"/>
        <v>0</v>
      </c>
      <c r="Z27" s="45">
        <f t="shared" si="9"/>
        <v>0</v>
      </c>
      <c r="AA27" s="45">
        <f t="shared" si="9"/>
        <v>0</v>
      </c>
      <c r="AB27" s="45">
        <f t="shared" si="9"/>
        <v>0</v>
      </c>
      <c r="AC27" s="45">
        <f t="shared" si="9"/>
        <v>0</v>
      </c>
      <c r="AD27" s="45">
        <f t="shared" si="9"/>
        <v>0</v>
      </c>
      <c r="AE27" s="45"/>
      <c r="AF27" s="45"/>
      <c r="AG27" s="46"/>
      <c r="AH27" s="47">
        <f t="shared" si="9"/>
        <v>0</v>
      </c>
      <c r="AI27" s="48"/>
    </row>
    <row r="28" spans="1:35" ht="17.25">
      <c r="A28" s="19" t="s">
        <v>42</v>
      </c>
      <c r="B28" s="13" t="s">
        <v>124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>
        <f aca="true" t="shared" si="10" ref="AH28:AH38">SUM(C28:AG28)</f>
        <v>0</v>
      </c>
      <c r="AI28" s="18"/>
    </row>
    <row r="29" spans="1:35" ht="17.25">
      <c r="A29" s="12" t="s">
        <v>7</v>
      </c>
      <c r="B29" s="13" t="s">
        <v>125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10"/>
        <v>0</v>
      </c>
      <c r="AI29" s="18"/>
    </row>
    <row r="30" spans="1:35" ht="17.25">
      <c r="A30" s="12" t="s">
        <v>7</v>
      </c>
      <c r="B30" s="13" t="s">
        <v>126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>
        <f t="shared" si="10"/>
        <v>0</v>
      </c>
      <c r="AI30" s="18"/>
    </row>
    <row r="31" spans="1:35" ht="17.25">
      <c r="A31" s="12" t="s">
        <v>7</v>
      </c>
      <c r="B31" s="13" t="s">
        <v>127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>
        <f t="shared" si="10"/>
        <v>0</v>
      </c>
      <c r="AI31" s="18"/>
    </row>
    <row r="32" spans="1:35" ht="17.25">
      <c r="A32" s="12" t="s">
        <v>7</v>
      </c>
      <c r="B32" s="13" t="s">
        <v>128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>
        <f t="shared" si="10"/>
        <v>0</v>
      </c>
      <c r="AI32" s="18"/>
    </row>
    <row r="33" spans="1:35" ht="17.25">
      <c r="A33" s="12" t="s">
        <v>7</v>
      </c>
      <c r="B33" s="13" t="s">
        <v>129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>
        <f t="shared" si="10"/>
        <v>0</v>
      </c>
      <c r="AI33" s="18"/>
    </row>
    <row r="34" spans="1:35" ht="17.25">
      <c r="A34" s="12" t="s">
        <v>7</v>
      </c>
      <c r="B34" s="13" t="s">
        <v>130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>
        <f t="shared" si="10"/>
        <v>0</v>
      </c>
      <c r="AI34" s="18"/>
    </row>
    <row r="35" spans="1:35" ht="17.25">
      <c r="A35" s="12" t="s">
        <v>7</v>
      </c>
      <c r="B35" s="13" t="s">
        <v>131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>
        <f t="shared" si="10"/>
        <v>0</v>
      </c>
      <c r="AI35" s="18"/>
    </row>
    <row r="36" spans="1:35" ht="17.25">
      <c r="A36" s="12"/>
      <c r="B36" s="13" t="s">
        <v>132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>
        <f t="shared" si="10"/>
        <v>0</v>
      </c>
      <c r="AI36" s="18"/>
    </row>
    <row r="37" spans="1:35" ht="17.25">
      <c r="A37" s="12"/>
      <c r="B37" s="13" t="s">
        <v>133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>
        <f t="shared" si="10"/>
        <v>0</v>
      </c>
      <c r="AI37" s="18"/>
    </row>
    <row r="38" spans="1:35" ht="17.25">
      <c r="A38" s="12"/>
      <c r="B38" s="49" t="s">
        <v>11</v>
      </c>
      <c r="C38" s="44">
        <f aca="true" t="shared" si="11" ref="C38:AD38">SUM(C28:C37)</f>
        <v>0</v>
      </c>
      <c r="D38" s="45">
        <f t="shared" si="11"/>
        <v>0</v>
      </c>
      <c r="E38" s="45">
        <f t="shared" si="11"/>
        <v>0</v>
      </c>
      <c r="F38" s="45">
        <f t="shared" si="11"/>
        <v>0</v>
      </c>
      <c r="G38" s="45">
        <f t="shared" si="11"/>
        <v>0</v>
      </c>
      <c r="H38" s="45">
        <f t="shared" si="11"/>
        <v>0</v>
      </c>
      <c r="I38" s="45">
        <f t="shared" si="11"/>
        <v>0</v>
      </c>
      <c r="J38" s="45">
        <f t="shared" si="11"/>
        <v>0</v>
      </c>
      <c r="K38" s="45">
        <f t="shared" si="11"/>
        <v>0</v>
      </c>
      <c r="L38" s="45">
        <f t="shared" si="11"/>
        <v>0</v>
      </c>
      <c r="M38" s="45">
        <f t="shared" si="11"/>
        <v>0</v>
      </c>
      <c r="N38" s="45">
        <f t="shared" si="11"/>
        <v>0</v>
      </c>
      <c r="O38" s="45">
        <f t="shared" si="11"/>
        <v>0</v>
      </c>
      <c r="P38" s="45">
        <f t="shared" si="11"/>
        <v>0</v>
      </c>
      <c r="Q38" s="45">
        <f t="shared" si="11"/>
        <v>0</v>
      </c>
      <c r="R38" s="45">
        <f t="shared" si="11"/>
        <v>0</v>
      </c>
      <c r="S38" s="45">
        <f t="shared" si="11"/>
        <v>0</v>
      </c>
      <c r="T38" s="45">
        <f t="shared" si="11"/>
        <v>0</v>
      </c>
      <c r="U38" s="45">
        <f t="shared" si="11"/>
        <v>0</v>
      </c>
      <c r="V38" s="45">
        <f t="shared" si="11"/>
        <v>0</v>
      </c>
      <c r="W38" s="45">
        <f t="shared" si="11"/>
        <v>0</v>
      </c>
      <c r="X38" s="45">
        <f t="shared" si="11"/>
        <v>0</v>
      </c>
      <c r="Y38" s="45">
        <f t="shared" si="11"/>
        <v>0</v>
      </c>
      <c r="Z38" s="45">
        <f t="shared" si="11"/>
        <v>0</v>
      </c>
      <c r="AA38" s="45">
        <f t="shared" si="11"/>
        <v>0</v>
      </c>
      <c r="AB38" s="45">
        <f t="shared" si="11"/>
        <v>0</v>
      </c>
      <c r="AC38" s="45">
        <f t="shared" si="11"/>
        <v>0</v>
      </c>
      <c r="AD38" s="45">
        <f t="shared" si="11"/>
        <v>0</v>
      </c>
      <c r="AE38" s="45"/>
      <c r="AF38" s="45"/>
      <c r="AG38" s="46"/>
      <c r="AH38" s="47">
        <f t="shared" si="10"/>
        <v>0</v>
      </c>
      <c r="AI38" s="48"/>
    </row>
    <row r="39" spans="1:35" ht="18" thickBot="1">
      <c r="A39" s="7"/>
      <c r="B39" s="50" t="s">
        <v>123</v>
      </c>
      <c r="C39" s="51">
        <f aca="true" t="shared" si="12" ref="C39:AH39">C27-C38</f>
        <v>0</v>
      </c>
      <c r="D39" s="52">
        <f t="shared" si="12"/>
        <v>0</v>
      </c>
      <c r="E39" s="52">
        <f t="shared" si="12"/>
        <v>0</v>
      </c>
      <c r="F39" s="52">
        <f t="shared" si="12"/>
        <v>0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52">
        <f t="shared" si="12"/>
        <v>0</v>
      </c>
      <c r="S39" s="52">
        <f t="shared" si="12"/>
        <v>0</v>
      </c>
      <c r="T39" s="52">
        <f t="shared" si="12"/>
        <v>0</v>
      </c>
      <c r="U39" s="52">
        <f t="shared" si="12"/>
        <v>0</v>
      </c>
      <c r="V39" s="52">
        <f t="shared" si="12"/>
        <v>0</v>
      </c>
      <c r="W39" s="52">
        <f t="shared" si="12"/>
        <v>0</v>
      </c>
      <c r="X39" s="52">
        <f t="shared" si="12"/>
        <v>0</v>
      </c>
      <c r="Y39" s="52">
        <f t="shared" si="12"/>
        <v>0</v>
      </c>
      <c r="Z39" s="52">
        <f t="shared" si="12"/>
        <v>0</v>
      </c>
      <c r="AA39" s="52">
        <f t="shared" si="12"/>
        <v>0</v>
      </c>
      <c r="AB39" s="52">
        <f t="shared" si="12"/>
        <v>0</v>
      </c>
      <c r="AC39" s="52">
        <f t="shared" si="12"/>
        <v>0</v>
      </c>
      <c r="AD39" s="52">
        <f t="shared" si="12"/>
        <v>0</v>
      </c>
      <c r="AE39" s="52"/>
      <c r="AF39" s="52"/>
      <c r="AG39" s="53"/>
      <c r="AH39" s="3">
        <f t="shared" si="12"/>
        <v>0</v>
      </c>
      <c r="AI39" s="30"/>
    </row>
    <row r="40" spans="1:35" ht="17.25">
      <c r="A40" s="37"/>
      <c r="B40" s="13" t="s">
        <v>105</v>
      </c>
      <c r="C40" s="14"/>
      <c r="D40" s="15">
        <f>+C55</f>
        <v>0</v>
      </c>
      <c r="E40" s="15">
        <f aca="true" t="shared" si="13" ref="E40:AD40">+D55</f>
        <v>0</v>
      </c>
      <c r="F40" s="15">
        <f t="shared" si="13"/>
        <v>0</v>
      </c>
      <c r="G40" s="15">
        <f t="shared" si="13"/>
        <v>0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  <c r="U40" s="15">
        <f t="shared" si="13"/>
        <v>0</v>
      </c>
      <c r="V40" s="15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5">
        <f t="shared" si="13"/>
        <v>0</v>
      </c>
      <c r="AA40" s="15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/>
      <c r="AF40" s="15"/>
      <c r="AG40" s="16"/>
      <c r="AH40" s="17">
        <f>C40</f>
        <v>0</v>
      </c>
      <c r="AI40" s="18"/>
    </row>
    <row r="41" spans="1:35" ht="17.25">
      <c r="A41" s="12"/>
      <c r="B41" s="31" t="s">
        <v>12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>
        <f>SUM(C41:AG41)</f>
        <v>0</v>
      </c>
      <c r="AI41" s="18"/>
    </row>
    <row r="42" spans="1:35" ht="17.25">
      <c r="A42" s="37"/>
      <c r="B42" s="1" t="s">
        <v>106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>
        <f>SUM(C42:AG42)</f>
        <v>0</v>
      </c>
      <c r="AI42" s="24"/>
    </row>
    <row r="43" spans="1:35" ht="17.25">
      <c r="A43" s="19"/>
      <c r="B43" s="43" t="s">
        <v>11</v>
      </c>
      <c r="C43" s="44">
        <f aca="true" t="shared" si="14" ref="C43:AH43">SUM(C40:C42)</f>
        <v>0</v>
      </c>
      <c r="D43" s="45">
        <f t="shared" si="14"/>
        <v>0</v>
      </c>
      <c r="E43" s="45">
        <f t="shared" si="14"/>
        <v>0</v>
      </c>
      <c r="F43" s="45">
        <f t="shared" si="14"/>
        <v>0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4"/>
        <v>0</v>
      </c>
      <c r="L43" s="45">
        <f t="shared" si="14"/>
        <v>0</v>
      </c>
      <c r="M43" s="45">
        <f t="shared" si="14"/>
        <v>0</v>
      </c>
      <c r="N43" s="45">
        <f t="shared" si="14"/>
        <v>0</v>
      </c>
      <c r="O43" s="45">
        <f t="shared" si="14"/>
        <v>0</v>
      </c>
      <c r="P43" s="45">
        <f t="shared" si="14"/>
        <v>0</v>
      </c>
      <c r="Q43" s="45">
        <f t="shared" si="14"/>
        <v>0</v>
      </c>
      <c r="R43" s="45">
        <f t="shared" si="14"/>
        <v>0</v>
      </c>
      <c r="S43" s="45">
        <f t="shared" si="14"/>
        <v>0</v>
      </c>
      <c r="T43" s="45">
        <f t="shared" si="14"/>
        <v>0</v>
      </c>
      <c r="U43" s="45">
        <f t="shared" si="14"/>
        <v>0</v>
      </c>
      <c r="V43" s="45">
        <f t="shared" si="14"/>
        <v>0</v>
      </c>
      <c r="W43" s="45">
        <f t="shared" si="14"/>
        <v>0</v>
      </c>
      <c r="X43" s="45">
        <f t="shared" si="14"/>
        <v>0</v>
      </c>
      <c r="Y43" s="45">
        <f t="shared" si="14"/>
        <v>0</v>
      </c>
      <c r="Z43" s="45">
        <f t="shared" si="14"/>
        <v>0</v>
      </c>
      <c r="AA43" s="45">
        <f t="shared" si="14"/>
        <v>0</v>
      </c>
      <c r="AB43" s="45">
        <f t="shared" si="14"/>
        <v>0</v>
      </c>
      <c r="AC43" s="45">
        <f t="shared" si="14"/>
        <v>0</v>
      </c>
      <c r="AD43" s="45">
        <f t="shared" si="14"/>
        <v>0</v>
      </c>
      <c r="AE43" s="45"/>
      <c r="AF43" s="45"/>
      <c r="AG43" s="46"/>
      <c r="AH43" s="47">
        <f t="shared" si="14"/>
        <v>0</v>
      </c>
      <c r="AI43" s="48"/>
    </row>
    <row r="44" spans="1:35" ht="17.25">
      <c r="A44" s="19" t="s">
        <v>59</v>
      </c>
      <c r="B44" s="13" t="s">
        <v>134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>
        <f aca="true" t="shared" si="15" ref="AH44:AH53">SUM(C44:AG44)</f>
        <v>0</v>
      </c>
      <c r="AI44" s="18"/>
    </row>
    <row r="45" spans="1:35" ht="17.25">
      <c r="A45" s="12"/>
      <c r="B45" s="13" t="s">
        <v>60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>
        <f t="shared" si="15"/>
        <v>0</v>
      </c>
      <c r="AI45" s="18"/>
    </row>
    <row r="46" spans="1:35" ht="17.25">
      <c r="A46" s="12"/>
      <c r="B46" s="13" t="s">
        <v>62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>
        <f t="shared" si="15"/>
        <v>0</v>
      </c>
      <c r="AI46" s="18"/>
    </row>
    <row r="47" spans="1:35" ht="17.25">
      <c r="A47" s="12"/>
      <c r="B47" s="13" t="s">
        <v>64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>
        <f t="shared" si="15"/>
        <v>0</v>
      </c>
      <c r="AI47" s="18"/>
    </row>
    <row r="48" spans="1:35" ht="17.25">
      <c r="A48" s="19"/>
      <c r="B48" s="13" t="s">
        <v>66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>
        <f t="shared" si="15"/>
        <v>0</v>
      </c>
      <c r="AI48" s="18"/>
    </row>
    <row r="49" spans="1:35" ht="17.25">
      <c r="A49" s="12"/>
      <c r="B49" s="13" t="s">
        <v>67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>
        <f t="shared" si="15"/>
        <v>0</v>
      </c>
      <c r="AI49" s="18"/>
    </row>
    <row r="50" spans="1:35" ht="17.25">
      <c r="A50" s="12"/>
      <c r="B50" s="13" t="s">
        <v>68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>
        <f t="shared" si="15"/>
        <v>0</v>
      </c>
      <c r="AI50" s="18"/>
    </row>
    <row r="51" spans="1:35" ht="17.25">
      <c r="A51" s="12" t="s">
        <v>7</v>
      </c>
      <c r="B51" s="13" t="s">
        <v>69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>
        <f t="shared" si="15"/>
        <v>0</v>
      </c>
      <c r="AI51" s="18"/>
    </row>
    <row r="52" spans="1:35" ht="17.25">
      <c r="A52" s="19"/>
      <c r="B52" s="13" t="s">
        <v>70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>
        <f t="shared" si="15"/>
        <v>0</v>
      </c>
      <c r="AI52" s="18"/>
    </row>
    <row r="53" spans="1:35" ht="17.25">
      <c r="A53" s="12" t="s">
        <v>7</v>
      </c>
      <c r="B53" s="13" t="s">
        <v>71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>
        <f t="shared" si="15"/>
        <v>0</v>
      </c>
      <c r="AI53" s="18"/>
    </row>
    <row r="54" spans="1:35" ht="17.25">
      <c r="A54" s="54"/>
      <c r="B54" s="49" t="s">
        <v>11</v>
      </c>
      <c r="C54" s="20">
        <f>SUM(C44:C53)</f>
        <v>0</v>
      </c>
      <c r="D54" s="21">
        <f aca="true" t="shared" si="16" ref="D54:AH54">SUM(D44:D53)</f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1">
        <f t="shared" si="16"/>
        <v>0</v>
      </c>
      <c r="X54" s="21">
        <f t="shared" si="16"/>
        <v>0</v>
      </c>
      <c r="Y54" s="21">
        <f t="shared" si="16"/>
        <v>0</v>
      </c>
      <c r="Z54" s="21">
        <f t="shared" si="16"/>
        <v>0</v>
      </c>
      <c r="AA54" s="21">
        <f t="shared" si="16"/>
        <v>0</v>
      </c>
      <c r="AB54" s="21">
        <f t="shared" si="16"/>
        <v>0</v>
      </c>
      <c r="AC54" s="21">
        <f t="shared" si="16"/>
        <v>0</v>
      </c>
      <c r="AD54" s="21">
        <f t="shared" si="16"/>
        <v>0</v>
      </c>
      <c r="AE54" s="21"/>
      <c r="AF54" s="21"/>
      <c r="AG54" s="22"/>
      <c r="AH54" s="23">
        <f t="shared" si="16"/>
        <v>0</v>
      </c>
      <c r="AI54" s="24"/>
    </row>
    <row r="55" spans="1:35" ht="18" thickBot="1">
      <c r="A55" s="7"/>
      <c r="B55" s="25" t="s">
        <v>72</v>
      </c>
      <c r="C55" s="51">
        <f>+C43-C54</f>
        <v>0</v>
      </c>
      <c r="D55" s="52">
        <f aca="true" t="shared" si="17" ref="D55:AH55">+D43-D54</f>
        <v>0</v>
      </c>
      <c r="E55" s="52">
        <f t="shared" si="17"/>
        <v>0</v>
      </c>
      <c r="F55" s="52">
        <f t="shared" si="17"/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 t="shared" si="17"/>
        <v>0</v>
      </c>
      <c r="P55" s="52">
        <f t="shared" si="17"/>
        <v>0</v>
      </c>
      <c r="Q55" s="52">
        <f t="shared" si="17"/>
        <v>0</v>
      </c>
      <c r="R55" s="52">
        <f t="shared" si="17"/>
        <v>0</v>
      </c>
      <c r="S55" s="52">
        <f t="shared" si="17"/>
        <v>0</v>
      </c>
      <c r="T55" s="52">
        <f t="shared" si="17"/>
        <v>0</v>
      </c>
      <c r="U55" s="52">
        <f t="shared" si="17"/>
        <v>0</v>
      </c>
      <c r="V55" s="52">
        <f t="shared" si="17"/>
        <v>0</v>
      </c>
      <c r="W55" s="52">
        <f t="shared" si="17"/>
        <v>0</v>
      </c>
      <c r="X55" s="52">
        <f t="shared" si="17"/>
        <v>0</v>
      </c>
      <c r="Y55" s="52">
        <f t="shared" si="17"/>
        <v>0</v>
      </c>
      <c r="Z55" s="52">
        <f t="shared" si="17"/>
        <v>0</v>
      </c>
      <c r="AA55" s="52">
        <f t="shared" si="17"/>
        <v>0</v>
      </c>
      <c r="AB55" s="52">
        <f t="shared" si="17"/>
        <v>0</v>
      </c>
      <c r="AC55" s="52">
        <f t="shared" si="17"/>
        <v>0</v>
      </c>
      <c r="AD55" s="52">
        <f t="shared" si="17"/>
        <v>0</v>
      </c>
      <c r="AE55" s="52"/>
      <c r="AF55" s="52"/>
      <c r="AG55" s="53"/>
      <c r="AH55" s="3">
        <f t="shared" si="17"/>
        <v>0</v>
      </c>
      <c r="AI55" s="30"/>
    </row>
    <row r="56" spans="1:35" ht="17.25">
      <c r="A56" s="12" t="s">
        <v>7</v>
      </c>
      <c r="B56" s="13" t="s">
        <v>135</v>
      </c>
      <c r="C56" s="14"/>
      <c r="D56" s="15">
        <f aca="true" t="shared" si="18" ref="D56:AD56">C71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5">
        <f t="shared" si="18"/>
        <v>0</v>
      </c>
      <c r="L56" s="15">
        <f t="shared" si="18"/>
        <v>0</v>
      </c>
      <c r="M56" s="15">
        <f t="shared" si="18"/>
        <v>0</v>
      </c>
      <c r="N56" s="15">
        <f t="shared" si="18"/>
        <v>0</v>
      </c>
      <c r="O56" s="15">
        <f t="shared" si="18"/>
        <v>0</v>
      </c>
      <c r="P56" s="15">
        <f t="shared" si="18"/>
        <v>0</v>
      </c>
      <c r="Q56" s="15">
        <f t="shared" si="18"/>
        <v>0</v>
      </c>
      <c r="R56" s="15">
        <f t="shared" si="18"/>
        <v>0</v>
      </c>
      <c r="S56" s="15">
        <f t="shared" si="18"/>
        <v>0</v>
      </c>
      <c r="T56" s="15">
        <f t="shared" si="18"/>
        <v>0</v>
      </c>
      <c r="U56" s="15">
        <f t="shared" si="18"/>
        <v>0</v>
      </c>
      <c r="V56" s="15">
        <f t="shared" si="18"/>
        <v>0</v>
      </c>
      <c r="W56" s="15">
        <f t="shared" si="18"/>
        <v>0</v>
      </c>
      <c r="X56" s="15">
        <f t="shared" si="18"/>
        <v>0</v>
      </c>
      <c r="Y56" s="15">
        <f t="shared" si="18"/>
        <v>0</v>
      </c>
      <c r="Z56" s="15">
        <f t="shared" si="18"/>
        <v>0</v>
      </c>
      <c r="AA56" s="15">
        <f t="shared" si="18"/>
        <v>0</v>
      </c>
      <c r="AB56" s="15">
        <f t="shared" si="18"/>
        <v>0</v>
      </c>
      <c r="AC56" s="15">
        <f t="shared" si="18"/>
        <v>0</v>
      </c>
      <c r="AD56" s="15">
        <f t="shared" si="18"/>
        <v>0</v>
      </c>
      <c r="AE56" s="15"/>
      <c r="AF56" s="15"/>
      <c r="AG56" s="16"/>
      <c r="AH56" s="17">
        <f>C56</f>
        <v>0</v>
      </c>
      <c r="AI56" s="18"/>
    </row>
    <row r="57" spans="2:35" ht="17.25">
      <c r="B57" s="31" t="s">
        <v>12</v>
      </c>
      <c r="C57" s="14"/>
      <c r="D57" s="15"/>
      <c r="E57" s="15"/>
      <c r="F57" s="15"/>
      <c r="G57" s="15">
        <f>+G7</f>
        <v>0</v>
      </c>
      <c r="H57" s="15"/>
      <c r="I57" s="15"/>
      <c r="J57" s="15"/>
      <c r="K57" s="15"/>
      <c r="L57" s="15"/>
      <c r="M57" s="15"/>
      <c r="N57" s="15">
        <f>+N5</f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>
        <f>SUM(C57:AG57)</f>
        <v>0</v>
      </c>
      <c r="AI57" s="18"/>
    </row>
    <row r="58" spans="1:35" ht="17.25">
      <c r="A58" s="12" t="s">
        <v>7</v>
      </c>
      <c r="B58" s="1" t="s">
        <v>136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>
        <f>SUM(C58:AG58)</f>
        <v>0</v>
      </c>
      <c r="AI58" s="24"/>
    </row>
    <row r="59" spans="1:35" ht="17.25">
      <c r="A59" s="12"/>
      <c r="B59" s="43" t="s">
        <v>11</v>
      </c>
      <c r="C59" s="44">
        <f aca="true" t="shared" si="19" ref="C59:AH59">SUM(C56:C58)</f>
        <v>0</v>
      </c>
      <c r="D59" s="45">
        <f t="shared" si="19"/>
        <v>0</v>
      </c>
      <c r="E59" s="45">
        <f t="shared" si="19"/>
        <v>0</v>
      </c>
      <c r="F59" s="45">
        <f t="shared" si="19"/>
        <v>0</v>
      </c>
      <c r="G59" s="45">
        <f t="shared" si="19"/>
        <v>0</v>
      </c>
      <c r="H59" s="45">
        <f t="shared" si="19"/>
        <v>0</v>
      </c>
      <c r="I59" s="45">
        <f t="shared" si="19"/>
        <v>0</v>
      </c>
      <c r="J59" s="45">
        <f t="shared" si="19"/>
        <v>0</v>
      </c>
      <c r="K59" s="45">
        <f t="shared" si="19"/>
        <v>0</v>
      </c>
      <c r="L59" s="45">
        <f t="shared" si="19"/>
        <v>0</v>
      </c>
      <c r="M59" s="45">
        <f t="shared" si="19"/>
        <v>0</v>
      </c>
      <c r="N59" s="45">
        <f t="shared" si="19"/>
        <v>0</v>
      </c>
      <c r="O59" s="45">
        <f t="shared" si="19"/>
        <v>0</v>
      </c>
      <c r="P59" s="45">
        <f t="shared" si="19"/>
        <v>0</v>
      </c>
      <c r="Q59" s="45">
        <f t="shared" si="19"/>
        <v>0</v>
      </c>
      <c r="R59" s="45">
        <f t="shared" si="19"/>
        <v>0</v>
      </c>
      <c r="S59" s="45">
        <f t="shared" si="19"/>
        <v>0</v>
      </c>
      <c r="T59" s="45">
        <f t="shared" si="19"/>
        <v>0</v>
      </c>
      <c r="U59" s="45">
        <f t="shared" si="19"/>
        <v>0</v>
      </c>
      <c r="V59" s="45">
        <f t="shared" si="19"/>
        <v>0</v>
      </c>
      <c r="W59" s="45">
        <f t="shared" si="19"/>
        <v>0</v>
      </c>
      <c r="X59" s="45">
        <f t="shared" si="19"/>
        <v>0</v>
      </c>
      <c r="Y59" s="45">
        <f t="shared" si="19"/>
        <v>0</v>
      </c>
      <c r="Z59" s="45">
        <f t="shared" si="19"/>
        <v>0</v>
      </c>
      <c r="AA59" s="45">
        <f t="shared" si="19"/>
        <v>0</v>
      </c>
      <c r="AB59" s="45">
        <f t="shared" si="19"/>
        <v>0</v>
      </c>
      <c r="AC59" s="45">
        <f t="shared" si="19"/>
        <v>0</v>
      </c>
      <c r="AD59" s="45">
        <f t="shared" si="19"/>
        <v>0</v>
      </c>
      <c r="AE59" s="45"/>
      <c r="AF59" s="45"/>
      <c r="AG59" s="46"/>
      <c r="AH59" s="47">
        <f t="shared" si="19"/>
        <v>0</v>
      </c>
      <c r="AI59" s="48"/>
    </row>
    <row r="60" spans="1:35" ht="17.25">
      <c r="A60" s="55" t="s">
        <v>74</v>
      </c>
      <c r="B60" s="13" t="s">
        <v>137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>
        <f aca="true" t="shared" si="20" ref="AH60:AH69">SUM(C60:AG60)</f>
        <v>0</v>
      </c>
      <c r="AI60" s="18"/>
    </row>
    <row r="61" spans="1:35" ht="17.25">
      <c r="A61" s="56"/>
      <c r="B61" s="13" t="s">
        <v>138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>
        <f t="shared" si="20"/>
        <v>0</v>
      </c>
      <c r="AI61" s="18"/>
    </row>
    <row r="62" spans="1:35" ht="17.25">
      <c r="A62" s="56"/>
      <c r="B62" s="13" t="s">
        <v>140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>
        <f t="shared" si="20"/>
        <v>0</v>
      </c>
      <c r="AI62" s="18"/>
    </row>
    <row r="63" spans="1:35" ht="17.25">
      <c r="A63" s="56"/>
      <c r="B63" s="13" t="s">
        <v>142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>
        <f t="shared" si="20"/>
        <v>0</v>
      </c>
      <c r="AI63" s="18"/>
    </row>
    <row r="64" spans="1:35" ht="17.25">
      <c r="A64" s="56"/>
      <c r="B64" s="13" t="s">
        <v>143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>
        <f t="shared" si="20"/>
        <v>0</v>
      </c>
      <c r="AI64" s="18"/>
    </row>
    <row r="65" spans="1:35" ht="17.25">
      <c r="A65" s="56"/>
      <c r="B65" s="13" t="s">
        <v>144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>
        <f t="shared" si="20"/>
        <v>0</v>
      </c>
      <c r="AI65" s="18"/>
    </row>
    <row r="66" spans="1:35" ht="17.25">
      <c r="A66" s="56"/>
      <c r="B66" s="13" t="s">
        <v>145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>
        <f t="shared" si="20"/>
        <v>0</v>
      </c>
      <c r="AI66" s="18"/>
    </row>
    <row r="67" spans="1:35" ht="17.25">
      <c r="A67" s="56"/>
      <c r="B67" s="13" t="s">
        <v>146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>
        <f t="shared" si="20"/>
        <v>0</v>
      </c>
      <c r="AI67" s="18"/>
    </row>
    <row r="68" spans="1:35" ht="17.25">
      <c r="A68" s="56"/>
      <c r="B68" s="13" t="s">
        <v>147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>
        <f t="shared" si="20"/>
        <v>0</v>
      </c>
      <c r="AI68" s="58"/>
    </row>
    <row r="69" spans="1:35" ht="17.25">
      <c r="A69" s="56"/>
      <c r="B69" s="13" t="s">
        <v>148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>
        <f t="shared" si="20"/>
        <v>0</v>
      </c>
      <c r="AI69" s="63"/>
    </row>
    <row r="70" spans="1:35" ht="17.25">
      <c r="A70" s="12"/>
      <c r="B70" s="49" t="s">
        <v>11</v>
      </c>
      <c r="C70" s="64">
        <f aca="true" t="shared" si="21" ref="C70:AH70">SUM(C60:C69)</f>
        <v>0</v>
      </c>
      <c r="D70" s="65">
        <f t="shared" si="21"/>
        <v>0</v>
      </c>
      <c r="E70" s="65">
        <f t="shared" si="21"/>
        <v>0</v>
      </c>
      <c r="F70" s="65">
        <f t="shared" si="21"/>
        <v>0</v>
      </c>
      <c r="G70" s="65">
        <f t="shared" si="21"/>
        <v>0</v>
      </c>
      <c r="H70" s="65">
        <f t="shared" si="21"/>
        <v>0</v>
      </c>
      <c r="I70" s="65">
        <f t="shared" si="21"/>
        <v>0</v>
      </c>
      <c r="J70" s="65">
        <f t="shared" si="21"/>
        <v>0</v>
      </c>
      <c r="K70" s="65">
        <f t="shared" si="21"/>
        <v>0</v>
      </c>
      <c r="L70" s="65">
        <f t="shared" si="21"/>
        <v>0</v>
      </c>
      <c r="M70" s="65">
        <f t="shared" si="21"/>
        <v>0</v>
      </c>
      <c r="N70" s="65">
        <f t="shared" si="21"/>
        <v>0</v>
      </c>
      <c r="O70" s="65">
        <f t="shared" si="21"/>
        <v>0</v>
      </c>
      <c r="P70" s="65">
        <f t="shared" si="21"/>
        <v>0</v>
      </c>
      <c r="Q70" s="65">
        <f t="shared" si="21"/>
        <v>0</v>
      </c>
      <c r="R70" s="65">
        <f t="shared" si="21"/>
        <v>0</v>
      </c>
      <c r="S70" s="65">
        <f t="shared" si="21"/>
        <v>0</v>
      </c>
      <c r="T70" s="65">
        <f t="shared" si="21"/>
        <v>0</v>
      </c>
      <c r="U70" s="65">
        <f t="shared" si="21"/>
        <v>0</v>
      </c>
      <c r="V70" s="65">
        <f t="shared" si="21"/>
        <v>0</v>
      </c>
      <c r="W70" s="65">
        <f t="shared" si="21"/>
        <v>0</v>
      </c>
      <c r="X70" s="65">
        <f t="shared" si="21"/>
        <v>0</v>
      </c>
      <c r="Y70" s="65">
        <f t="shared" si="21"/>
        <v>0</v>
      </c>
      <c r="Z70" s="65">
        <f t="shared" si="21"/>
        <v>0</v>
      </c>
      <c r="AA70" s="65">
        <f t="shared" si="21"/>
        <v>0</v>
      </c>
      <c r="AB70" s="65">
        <f t="shared" si="21"/>
        <v>0</v>
      </c>
      <c r="AC70" s="65">
        <f t="shared" si="21"/>
        <v>0</v>
      </c>
      <c r="AD70" s="65">
        <f t="shared" si="21"/>
        <v>0</v>
      </c>
      <c r="AE70" s="65"/>
      <c r="AF70" s="65"/>
      <c r="AG70" s="66"/>
      <c r="AH70" s="67">
        <f t="shared" si="21"/>
        <v>0</v>
      </c>
      <c r="AI70" s="68"/>
    </row>
    <row r="71" spans="1:35" ht="18" thickBot="1">
      <c r="A71" s="7"/>
      <c r="B71" s="50" t="s">
        <v>149</v>
      </c>
      <c r="C71" s="51">
        <f aca="true" t="shared" si="22" ref="C71:AH71">+C59-C70</f>
        <v>0</v>
      </c>
      <c r="D71" s="52">
        <f t="shared" si="22"/>
        <v>0</v>
      </c>
      <c r="E71" s="52">
        <f t="shared" si="22"/>
        <v>0</v>
      </c>
      <c r="F71" s="52">
        <f t="shared" si="22"/>
        <v>0</v>
      </c>
      <c r="G71" s="52">
        <f t="shared" si="22"/>
        <v>0</v>
      </c>
      <c r="H71" s="52">
        <f t="shared" si="22"/>
        <v>0</v>
      </c>
      <c r="I71" s="52">
        <f t="shared" si="22"/>
        <v>0</v>
      </c>
      <c r="J71" s="52">
        <f t="shared" si="22"/>
        <v>0</v>
      </c>
      <c r="K71" s="52">
        <f t="shared" si="22"/>
        <v>0</v>
      </c>
      <c r="L71" s="52">
        <f t="shared" si="22"/>
        <v>0</v>
      </c>
      <c r="M71" s="52">
        <f t="shared" si="22"/>
        <v>0</v>
      </c>
      <c r="N71" s="52">
        <f t="shared" si="22"/>
        <v>0</v>
      </c>
      <c r="O71" s="52">
        <f t="shared" si="22"/>
        <v>0</v>
      </c>
      <c r="P71" s="52">
        <f t="shared" si="22"/>
        <v>0</v>
      </c>
      <c r="Q71" s="52">
        <f t="shared" si="22"/>
        <v>0</v>
      </c>
      <c r="R71" s="52">
        <f t="shared" si="22"/>
        <v>0</v>
      </c>
      <c r="S71" s="52">
        <f t="shared" si="22"/>
        <v>0</v>
      </c>
      <c r="T71" s="52">
        <f t="shared" si="22"/>
        <v>0</v>
      </c>
      <c r="U71" s="52">
        <f t="shared" si="22"/>
        <v>0</v>
      </c>
      <c r="V71" s="52">
        <f t="shared" si="22"/>
        <v>0</v>
      </c>
      <c r="W71" s="52">
        <f t="shared" si="22"/>
        <v>0</v>
      </c>
      <c r="X71" s="52">
        <f t="shared" si="22"/>
        <v>0</v>
      </c>
      <c r="Y71" s="52">
        <f t="shared" si="22"/>
        <v>0</v>
      </c>
      <c r="Z71" s="52">
        <f t="shared" si="22"/>
        <v>0</v>
      </c>
      <c r="AA71" s="52">
        <f t="shared" si="22"/>
        <v>0</v>
      </c>
      <c r="AB71" s="52">
        <f t="shared" si="22"/>
        <v>0</v>
      </c>
      <c r="AC71" s="52">
        <f t="shared" si="22"/>
        <v>0</v>
      </c>
      <c r="AD71" s="52">
        <f t="shared" si="22"/>
        <v>0</v>
      </c>
      <c r="AE71" s="52"/>
      <c r="AF71" s="52"/>
      <c r="AG71" s="53"/>
      <c r="AH71" s="3">
        <f t="shared" si="22"/>
        <v>0</v>
      </c>
      <c r="AI71" s="30"/>
    </row>
    <row r="72" spans="1:35" ht="17.25">
      <c r="A72" s="12"/>
      <c r="B72" s="13" t="s">
        <v>150</v>
      </c>
      <c r="C72" s="14">
        <f>C71+C39+C23</f>
        <v>0</v>
      </c>
      <c r="D72" s="15">
        <f aca="true" t="shared" si="23" ref="D72:AH72">D71+D39+D23</f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  <c r="Q72" s="15">
        <f t="shared" si="23"/>
        <v>0</v>
      </c>
      <c r="R72" s="15">
        <f t="shared" si="23"/>
        <v>0</v>
      </c>
      <c r="S72" s="15">
        <f t="shared" si="23"/>
        <v>0</v>
      </c>
      <c r="T72" s="15">
        <f t="shared" si="23"/>
        <v>0</v>
      </c>
      <c r="U72" s="15">
        <f t="shared" si="23"/>
        <v>0</v>
      </c>
      <c r="V72" s="15">
        <f t="shared" si="23"/>
        <v>0</v>
      </c>
      <c r="W72" s="15">
        <f t="shared" si="23"/>
        <v>0</v>
      </c>
      <c r="X72" s="15">
        <f t="shared" si="23"/>
        <v>0</v>
      </c>
      <c r="Y72" s="15">
        <f t="shared" si="23"/>
        <v>0</v>
      </c>
      <c r="Z72" s="15">
        <f t="shared" si="23"/>
        <v>0</v>
      </c>
      <c r="AA72" s="15">
        <f t="shared" si="23"/>
        <v>0</v>
      </c>
      <c r="AB72" s="15">
        <f t="shared" si="23"/>
        <v>0</v>
      </c>
      <c r="AC72" s="15">
        <f t="shared" si="23"/>
        <v>0</v>
      </c>
      <c r="AD72" s="15">
        <f t="shared" si="23"/>
        <v>0</v>
      </c>
      <c r="AE72" s="15"/>
      <c r="AF72" s="15"/>
      <c r="AG72" s="16"/>
      <c r="AH72" s="17">
        <f t="shared" si="23"/>
        <v>0</v>
      </c>
      <c r="AI72" s="18"/>
    </row>
    <row r="73" spans="1:35" ht="17.25">
      <c r="A73" s="12" t="s">
        <v>151</v>
      </c>
      <c r="B73" s="13" t="s">
        <v>152</v>
      </c>
      <c r="C73" s="14">
        <f>+C55</f>
        <v>0</v>
      </c>
      <c r="D73" s="15">
        <f aca="true" t="shared" si="24" ref="D73:AH73">+D55</f>
        <v>0</v>
      </c>
      <c r="E73" s="15">
        <f t="shared" si="24"/>
        <v>0</v>
      </c>
      <c r="F73" s="15">
        <f t="shared" si="24"/>
        <v>0</v>
      </c>
      <c r="G73" s="15">
        <f t="shared" si="24"/>
        <v>0</v>
      </c>
      <c r="H73" s="15">
        <f t="shared" si="24"/>
        <v>0</v>
      </c>
      <c r="I73" s="15">
        <f t="shared" si="24"/>
        <v>0</v>
      </c>
      <c r="J73" s="15">
        <f t="shared" si="24"/>
        <v>0</v>
      </c>
      <c r="K73" s="15">
        <f t="shared" si="24"/>
        <v>0</v>
      </c>
      <c r="L73" s="15">
        <f t="shared" si="24"/>
        <v>0</v>
      </c>
      <c r="M73" s="15">
        <f t="shared" si="24"/>
        <v>0</v>
      </c>
      <c r="N73" s="15">
        <f t="shared" si="24"/>
        <v>0</v>
      </c>
      <c r="O73" s="15">
        <f t="shared" si="24"/>
        <v>0</v>
      </c>
      <c r="P73" s="15">
        <f t="shared" si="24"/>
        <v>0</v>
      </c>
      <c r="Q73" s="15">
        <f t="shared" si="24"/>
        <v>0</v>
      </c>
      <c r="R73" s="15">
        <f t="shared" si="24"/>
        <v>0</v>
      </c>
      <c r="S73" s="15">
        <f t="shared" si="24"/>
        <v>0</v>
      </c>
      <c r="T73" s="15">
        <f t="shared" si="24"/>
        <v>0</v>
      </c>
      <c r="U73" s="15">
        <f t="shared" si="24"/>
        <v>0</v>
      </c>
      <c r="V73" s="15">
        <f t="shared" si="24"/>
        <v>0</v>
      </c>
      <c r="W73" s="15">
        <f t="shared" si="24"/>
        <v>0</v>
      </c>
      <c r="X73" s="15">
        <f t="shared" si="24"/>
        <v>0</v>
      </c>
      <c r="Y73" s="15">
        <f t="shared" si="24"/>
        <v>0</v>
      </c>
      <c r="Z73" s="15">
        <f t="shared" si="24"/>
        <v>0</v>
      </c>
      <c r="AA73" s="15">
        <f t="shared" si="24"/>
        <v>0</v>
      </c>
      <c r="AB73" s="15">
        <f t="shared" si="24"/>
        <v>0</v>
      </c>
      <c r="AC73" s="15">
        <f t="shared" si="24"/>
        <v>0</v>
      </c>
      <c r="AD73" s="15">
        <f t="shared" si="24"/>
        <v>0</v>
      </c>
      <c r="AE73" s="15"/>
      <c r="AF73" s="15"/>
      <c r="AG73" s="16"/>
      <c r="AH73" s="17">
        <f t="shared" si="24"/>
        <v>0</v>
      </c>
      <c r="AI73" s="18"/>
    </row>
    <row r="74" spans="1:35" ht="18" thickBot="1">
      <c r="A74" s="69"/>
      <c r="B74" s="70" t="s">
        <v>11</v>
      </c>
      <c r="C74" s="51">
        <f aca="true" t="shared" si="25" ref="C74:AH74">C73+C72</f>
        <v>0</v>
      </c>
      <c r="D74" s="52">
        <f t="shared" si="25"/>
        <v>0</v>
      </c>
      <c r="E74" s="52">
        <f t="shared" si="25"/>
        <v>0</v>
      </c>
      <c r="F74" s="52">
        <f t="shared" si="25"/>
        <v>0</v>
      </c>
      <c r="G74" s="52">
        <f t="shared" si="25"/>
        <v>0</v>
      </c>
      <c r="H74" s="52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2">
        <f t="shared" si="25"/>
        <v>0</v>
      </c>
      <c r="N74" s="52">
        <f t="shared" si="25"/>
        <v>0</v>
      </c>
      <c r="O74" s="52">
        <f t="shared" si="25"/>
        <v>0</v>
      </c>
      <c r="P74" s="52">
        <f t="shared" si="25"/>
        <v>0</v>
      </c>
      <c r="Q74" s="52">
        <f t="shared" si="25"/>
        <v>0</v>
      </c>
      <c r="R74" s="52">
        <f t="shared" si="25"/>
        <v>0</v>
      </c>
      <c r="S74" s="52">
        <f t="shared" si="25"/>
        <v>0</v>
      </c>
      <c r="T74" s="52">
        <f t="shared" si="25"/>
        <v>0</v>
      </c>
      <c r="U74" s="52">
        <f t="shared" si="25"/>
        <v>0</v>
      </c>
      <c r="V74" s="52">
        <f t="shared" si="25"/>
        <v>0</v>
      </c>
      <c r="W74" s="52">
        <f t="shared" si="25"/>
        <v>0</v>
      </c>
      <c r="X74" s="52">
        <f t="shared" si="25"/>
        <v>0</v>
      </c>
      <c r="Y74" s="52">
        <f t="shared" si="25"/>
        <v>0</v>
      </c>
      <c r="Z74" s="52">
        <f t="shared" si="25"/>
        <v>0</v>
      </c>
      <c r="AA74" s="52">
        <f t="shared" si="25"/>
        <v>0</v>
      </c>
      <c r="AB74" s="52">
        <f t="shared" si="25"/>
        <v>0</v>
      </c>
      <c r="AC74" s="52">
        <f t="shared" si="25"/>
        <v>0</v>
      </c>
      <c r="AD74" s="52">
        <f t="shared" si="25"/>
        <v>0</v>
      </c>
      <c r="AE74" s="52"/>
      <c r="AF74" s="52"/>
      <c r="AG74" s="53"/>
      <c r="AH74" s="3">
        <f t="shared" si="25"/>
        <v>0</v>
      </c>
      <c r="AI74" s="30"/>
    </row>
    <row r="75" spans="1:34" ht="17.25">
      <c r="A75" s="6" t="s">
        <v>7</v>
      </c>
      <c r="B75" s="71" t="s">
        <v>77</v>
      </c>
      <c r="C75" s="6">
        <f>AN82</f>
        <v>0</v>
      </c>
      <c r="D75" s="6">
        <f aca="true" t="shared" si="26" ref="D75:AH75">D7-D9-D25-D41-D57</f>
        <v>0</v>
      </c>
      <c r="E75" s="6">
        <f t="shared" si="26"/>
        <v>0</v>
      </c>
      <c r="F75" s="6">
        <f t="shared" si="26"/>
        <v>0</v>
      </c>
      <c r="G75" s="6">
        <f t="shared" si="26"/>
        <v>0</v>
      </c>
      <c r="H75" s="6">
        <f t="shared" si="26"/>
        <v>0</v>
      </c>
      <c r="I75" s="6">
        <f t="shared" si="26"/>
        <v>0</v>
      </c>
      <c r="J75" s="6">
        <f t="shared" si="26"/>
        <v>0</v>
      </c>
      <c r="K75" s="6">
        <f t="shared" si="26"/>
        <v>0</v>
      </c>
      <c r="L75" s="6">
        <f t="shared" si="26"/>
        <v>0</v>
      </c>
      <c r="M75" s="6">
        <f t="shared" si="26"/>
        <v>0</v>
      </c>
      <c r="N75" s="6">
        <f t="shared" si="26"/>
        <v>0</v>
      </c>
      <c r="O75" s="6">
        <f t="shared" si="26"/>
        <v>0</v>
      </c>
      <c r="P75" s="6">
        <f t="shared" si="26"/>
        <v>0</v>
      </c>
      <c r="Q75" s="6">
        <f t="shared" si="26"/>
        <v>0</v>
      </c>
      <c r="R75" s="6">
        <f t="shared" si="26"/>
        <v>0</v>
      </c>
      <c r="S75" s="6">
        <f t="shared" si="26"/>
        <v>0</v>
      </c>
      <c r="T75" s="6">
        <f t="shared" si="26"/>
        <v>0</v>
      </c>
      <c r="U75" s="6">
        <f t="shared" si="26"/>
        <v>0</v>
      </c>
      <c r="V75" s="6">
        <f t="shared" si="26"/>
        <v>0</v>
      </c>
      <c r="W75" s="6">
        <f t="shared" si="26"/>
        <v>0</v>
      </c>
      <c r="X75" s="6">
        <f t="shared" si="26"/>
        <v>0</v>
      </c>
      <c r="Y75" s="6">
        <f t="shared" si="26"/>
        <v>0</v>
      </c>
      <c r="Z75" s="6">
        <f t="shared" si="26"/>
        <v>0</v>
      </c>
      <c r="AA75" s="6">
        <f t="shared" si="26"/>
        <v>0</v>
      </c>
      <c r="AB75" s="6">
        <f t="shared" si="26"/>
        <v>0</v>
      </c>
      <c r="AC75" s="6">
        <f t="shared" si="26"/>
        <v>0</v>
      </c>
      <c r="AD75" s="6">
        <f t="shared" si="26"/>
        <v>0</v>
      </c>
      <c r="AE75" s="6"/>
      <c r="AF75" s="6"/>
      <c r="AG75" s="6"/>
      <c r="AH75" s="6">
        <f t="shared" si="26"/>
        <v>0</v>
      </c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家計簿月計表(平成15年９月)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209</v>
      </c>
      <c r="AL78" s="73"/>
      <c r="AM78" s="73"/>
      <c r="AN78" s="72"/>
      <c r="AO78" s="72" t="str">
        <f>G1</f>
        <v>(dyﾏｲﾄﾞ/家計15･04:H15.5.25)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236" t="s">
        <v>79</v>
      </c>
      <c r="AM79" s="237"/>
      <c r="AN79" s="75" t="s">
        <v>80</v>
      </c>
      <c r="AO79" s="76" t="s">
        <v>81</v>
      </c>
      <c r="AP79" s="76" t="s">
        <v>59</v>
      </c>
      <c r="AQ79" s="76" t="s">
        <v>1</v>
      </c>
      <c r="AR79" s="75" t="s">
        <v>82</v>
      </c>
      <c r="AS79" s="75" t="s">
        <v>83</v>
      </c>
      <c r="AT79" s="77" t="s">
        <v>84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153</v>
      </c>
      <c r="AM80" s="80"/>
      <c r="AN80" s="81">
        <f aca="true" t="shared" si="27" ref="AN80:AN85">AH8</f>
        <v>0</v>
      </c>
      <c r="AO80" s="82">
        <f aca="true" t="shared" si="28" ref="AO80:AO85">AH24</f>
        <v>0</v>
      </c>
      <c r="AP80" s="82">
        <f>AH40</f>
        <v>0</v>
      </c>
      <c r="AQ80" s="82">
        <f aca="true" t="shared" si="29" ref="AQ80:AQ105">SUM(AN80:AP80)</f>
        <v>0</v>
      </c>
      <c r="AR80" s="81">
        <f>AH56</f>
        <v>0</v>
      </c>
      <c r="AS80" s="81">
        <f aca="true" t="shared" si="30" ref="AS80:AS105">AR80+AQ80</f>
        <v>0</v>
      </c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85</v>
      </c>
      <c r="AL81" s="84" t="s">
        <v>12</v>
      </c>
      <c r="AM81" s="80"/>
      <c r="AN81" s="81">
        <f t="shared" si="27"/>
        <v>0</v>
      </c>
      <c r="AO81" s="82">
        <f t="shared" si="28"/>
        <v>0</v>
      </c>
      <c r="AP81" s="82">
        <f>AH41</f>
        <v>0</v>
      </c>
      <c r="AQ81" s="82">
        <f t="shared" si="29"/>
        <v>0</v>
      </c>
      <c r="AR81" s="81">
        <f>AH57</f>
        <v>0</v>
      </c>
      <c r="AS81" s="81">
        <f t="shared" si="30"/>
        <v>0</v>
      </c>
      <c r="AT81" s="58">
        <f>AI57</f>
        <v>0</v>
      </c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106</v>
      </c>
      <c r="AM82" s="80"/>
      <c r="AN82" s="81">
        <f t="shared" si="27"/>
        <v>0</v>
      </c>
      <c r="AO82" s="82">
        <f t="shared" si="28"/>
        <v>0</v>
      </c>
      <c r="AP82" s="82">
        <f>AH42</f>
        <v>0</v>
      </c>
      <c r="AQ82" s="82">
        <f t="shared" si="29"/>
        <v>0</v>
      </c>
      <c r="AR82" s="81">
        <f>AH58</f>
        <v>0</v>
      </c>
      <c r="AS82" s="85">
        <f t="shared" si="30"/>
        <v>0</v>
      </c>
      <c r="AT82" s="58">
        <f>AI58</f>
        <v>0</v>
      </c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86</v>
      </c>
      <c r="AM83" s="88"/>
      <c r="AN83" s="89">
        <f t="shared" si="27"/>
        <v>0</v>
      </c>
      <c r="AO83" s="90">
        <f t="shared" si="28"/>
        <v>0</v>
      </c>
      <c r="AP83" s="90">
        <f>AH43</f>
        <v>0</v>
      </c>
      <c r="AQ83" s="91">
        <f t="shared" si="29"/>
        <v>0</v>
      </c>
      <c r="AR83" s="87">
        <f>SUM(AR80:AR82)</f>
        <v>0</v>
      </c>
      <c r="AS83" s="87">
        <f t="shared" si="30"/>
        <v>0</v>
      </c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154</v>
      </c>
      <c r="AM84" s="80"/>
      <c r="AN84" s="81">
        <f t="shared" si="27"/>
        <v>0</v>
      </c>
      <c r="AO84" s="82">
        <f t="shared" si="28"/>
        <v>0</v>
      </c>
      <c r="AP84" s="82"/>
      <c r="AQ84" s="82">
        <f t="shared" si="29"/>
        <v>0</v>
      </c>
      <c r="AR84" s="81">
        <f>AH60</f>
        <v>0</v>
      </c>
      <c r="AS84" s="81">
        <f t="shared" si="30"/>
        <v>0</v>
      </c>
      <c r="AT84" s="58">
        <f>AI60</f>
        <v>0</v>
      </c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155</v>
      </c>
      <c r="AM85" s="96"/>
      <c r="AN85" s="78">
        <f t="shared" si="27"/>
        <v>0</v>
      </c>
      <c r="AO85" s="97">
        <f t="shared" si="28"/>
        <v>0</v>
      </c>
      <c r="AP85" s="97"/>
      <c r="AQ85" s="97">
        <f t="shared" si="29"/>
        <v>0</v>
      </c>
      <c r="AR85" s="78">
        <f>AH61</f>
        <v>0</v>
      </c>
      <c r="AS85" s="78">
        <f t="shared" si="30"/>
        <v>0</v>
      </c>
      <c r="AT85" s="98">
        <f>AI61</f>
        <v>0</v>
      </c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238" t="s">
        <v>87</v>
      </c>
      <c r="AM86" s="99" t="s">
        <v>88</v>
      </c>
      <c r="AN86" s="100"/>
      <c r="AO86" s="101"/>
      <c r="AP86" s="162"/>
      <c r="AQ86" s="102">
        <f t="shared" si="29"/>
        <v>0</v>
      </c>
      <c r="AR86" s="100"/>
      <c r="AS86" s="100">
        <f t="shared" si="30"/>
        <v>0</v>
      </c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239"/>
      <c r="AM87" s="104" t="s">
        <v>89</v>
      </c>
      <c r="AN87" s="85"/>
      <c r="AO87" s="105"/>
      <c r="AP87" s="82">
        <f>AH46</f>
        <v>0</v>
      </c>
      <c r="AQ87" s="106">
        <f t="shared" si="29"/>
        <v>0</v>
      </c>
      <c r="AR87" s="81"/>
      <c r="AS87" s="81">
        <f t="shared" si="30"/>
        <v>0</v>
      </c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240"/>
      <c r="AM88" s="107" t="s">
        <v>90</v>
      </c>
      <c r="AN88" s="108"/>
      <c r="AO88" s="109">
        <f>AH30</f>
        <v>0</v>
      </c>
      <c r="AP88" s="109"/>
      <c r="AQ88" s="110">
        <f t="shared" si="29"/>
        <v>0</v>
      </c>
      <c r="AR88" s="111">
        <f>AH62</f>
        <v>0</v>
      </c>
      <c r="AS88" s="111">
        <f t="shared" si="30"/>
        <v>0</v>
      </c>
      <c r="AT88" s="112">
        <f>AI62</f>
        <v>0</v>
      </c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156</v>
      </c>
      <c r="AM89" s="104"/>
      <c r="AN89" s="81">
        <f>AH15</f>
        <v>0</v>
      </c>
      <c r="AO89" s="82">
        <f>AH31</f>
        <v>0</v>
      </c>
      <c r="AP89" s="82"/>
      <c r="AQ89" s="82">
        <f t="shared" si="29"/>
        <v>0</v>
      </c>
      <c r="AR89" s="81">
        <f>AH63</f>
        <v>0</v>
      </c>
      <c r="AS89" s="81">
        <f t="shared" si="30"/>
        <v>0</v>
      </c>
      <c r="AT89" s="58">
        <f>AI63</f>
        <v>0</v>
      </c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157</v>
      </c>
      <c r="AM90" s="113"/>
      <c r="AN90" s="114">
        <f>AH16</f>
        <v>0</v>
      </c>
      <c r="AO90" s="115">
        <f>AH32</f>
        <v>0</v>
      </c>
      <c r="AP90" s="97"/>
      <c r="AQ90" s="97">
        <f t="shared" si="29"/>
        <v>0</v>
      </c>
      <c r="AR90" s="78">
        <f>AH64</f>
        <v>0</v>
      </c>
      <c r="AS90" s="78">
        <f t="shared" si="30"/>
        <v>0</v>
      </c>
      <c r="AT90" s="98">
        <f>+AI64</f>
        <v>0</v>
      </c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91</v>
      </c>
      <c r="AL91" s="238" t="s">
        <v>92</v>
      </c>
      <c r="AM91" s="99" t="s">
        <v>158</v>
      </c>
      <c r="AN91" s="116"/>
      <c r="AO91" s="101"/>
      <c r="AP91" s="101">
        <f>AH44</f>
        <v>0</v>
      </c>
      <c r="AQ91" s="101">
        <f t="shared" si="29"/>
        <v>0</v>
      </c>
      <c r="AR91" s="100"/>
      <c r="AS91" s="100">
        <f t="shared" si="30"/>
        <v>0</v>
      </c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240"/>
      <c r="AM92" s="107" t="s">
        <v>93</v>
      </c>
      <c r="AN92" s="81">
        <f>AH17</f>
        <v>0</v>
      </c>
      <c r="AO92" s="117">
        <f>AH33</f>
        <v>0</v>
      </c>
      <c r="AP92" s="117"/>
      <c r="AQ92" s="117">
        <f>SUM(AN92:AP92)</f>
        <v>0</v>
      </c>
      <c r="AR92" s="111">
        <f>AH65</f>
        <v>0</v>
      </c>
      <c r="AS92" s="111">
        <f t="shared" si="30"/>
        <v>0</v>
      </c>
      <c r="AT92" s="112">
        <f>AI65</f>
        <v>0</v>
      </c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159</v>
      </c>
      <c r="AM93" s="113"/>
      <c r="AN93" s="118">
        <f>AH18</f>
        <v>0</v>
      </c>
      <c r="AO93" s="97">
        <f>AH34</f>
        <v>0</v>
      </c>
      <c r="AP93" s="97"/>
      <c r="AQ93" s="97">
        <f t="shared" si="29"/>
        <v>0</v>
      </c>
      <c r="AR93" s="78">
        <f>AH66</f>
        <v>0</v>
      </c>
      <c r="AS93" s="78">
        <f t="shared" si="30"/>
        <v>0</v>
      </c>
      <c r="AT93" s="98">
        <f>AI66</f>
        <v>0</v>
      </c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238" t="s">
        <v>94</v>
      </c>
      <c r="AM94" s="99" t="s">
        <v>95</v>
      </c>
      <c r="AN94" s="119"/>
      <c r="AO94" s="120"/>
      <c r="AP94" s="101">
        <f>AH47</f>
        <v>0</v>
      </c>
      <c r="AQ94" s="101">
        <f t="shared" si="29"/>
        <v>0</v>
      </c>
      <c r="AR94" s="100"/>
      <c r="AS94" s="100">
        <f t="shared" si="30"/>
        <v>0</v>
      </c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240"/>
      <c r="AM95" s="107" t="s">
        <v>93</v>
      </c>
      <c r="AN95" s="108">
        <f>AH19</f>
        <v>0</v>
      </c>
      <c r="AO95" s="121">
        <f>AH35</f>
        <v>0</v>
      </c>
      <c r="AP95" s="117"/>
      <c r="AQ95" s="117">
        <f>SUM(AN95:AP95)</f>
        <v>0</v>
      </c>
      <c r="AR95" s="111">
        <f>AH67</f>
        <v>0</v>
      </c>
      <c r="AS95" s="111">
        <f t="shared" si="30"/>
        <v>0</v>
      </c>
      <c r="AT95" s="112">
        <f>AI67</f>
        <v>0</v>
      </c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238" t="s">
        <v>96</v>
      </c>
      <c r="AM96" s="104" t="s">
        <v>66</v>
      </c>
      <c r="AN96" s="81">
        <f>AH20</f>
        <v>0</v>
      </c>
      <c r="AO96" s="82"/>
      <c r="AP96" s="82">
        <f aca="true" t="shared" si="31" ref="AP96:AP101">AH48</f>
        <v>0</v>
      </c>
      <c r="AQ96" s="82">
        <f t="shared" si="29"/>
        <v>0</v>
      </c>
      <c r="AR96" s="81"/>
      <c r="AS96" s="81">
        <f t="shared" si="30"/>
        <v>0</v>
      </c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240"/>
      <c r="AM97" s="113" t="s">
        <v>67</v>
      </c>
      <c r="AN97" s="78"/>
      <c r="AO97" s="97"/>
      <c r="AP97" s="97">
        <f t="shared" si="31"/>
        <v>0</v>
      </c>
      <c r="AQ97" s="97">
        <f t="shared" si="29"/>
        <v>0</v>
      </c>
      <c r="AR97" s="78"/>
      <c r="AS97" s="78">
        <f t="shared" si="30"/>
        <v>0</v>
      </c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238" t="s">
        <v>97</v>
      </c>
      <c r="AM98" s="99" t="s">
        <v>98</v>
      </c>
      <c r="AN98" s="100"/>
      <c r="AO98" s="101"/>
      <c r="AP98" s="101">
        <f t="shared" si="31"/>
        <v>0</v>
      </c>
      <c r="AQ98" s="101">
        <f t="shared" si="29"/>
        <v>0</v>
      </c>
      <c r="AR98" s="100"/>
      <c r="AS98" s="100">
        <f t="shared" si="30"/>
        <v>0</v>
      </c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239"/>
      <c r="AM99" s="104" t="s">
        <v>69</v>
      </c>
      <c r="AN99" s="81"/>
      <c r="AO99" s="82"/>
      <c r="AP99" s="82">
        <f t="shared" si="31"/>
        <v>0</v>
      </c>
      <c r="AQ99" s="82">
        <f t="shared" si="29"/>
        <v>0</v>
      </c>
      <c r="AR99" s="81"/>
      <c r="AS99" s="81">
        <f t="shared" si="30"/>
        <v>0</v>
      </c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239"/>
      <c r="AM100" s="104" t="s">
        <v>99</v>
      </c>
      <c r="AN100" s="81"/>
      <c r="AO100" s="82"/>
      <c r="AP100" s="82">
        <f t="shared" si="31"/>
        <v>0</v>
      </c>
      <c r="AQ100" s="82">
        <f t="shared" si="29"/>
        <v>0</v>
      </c>
      <c r="AR100" s="81"/>
      <c r="AS100" s="81">
        <f t="shared" si="30"/>
        <v>0</v>
      </c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240"/>
      <c r="AM101" s="107" t="s">
        <v>71</v>
      </c>
      <c r="AN101" s="111"/>
      <c r="AO101" s="117"/>
      <c r="AP101" s="117">
        <f t="shared" si="31"/>
        <v>0</v>
      </c>
      <c r="AQ101" s="117">
        <f t="shared" si="29"/>
        <v>0</v>
      </c>
      <c r="AR101" s="111"/>
      <c r="AS101" s="111">
        <f t="shared" si="30"/>
        <v>0</v>
      </c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100</v>
      </c>
      <c r="AM102" s="123"/>
      <c r="AN102" s="124">
        <f>AH20</f>
        <v>0</v>
      </c>
      <c r="AO102" s="125">
        <f>AH36</f>
        <v>0</v>
      </c>
      <c r="AP102" s="117"/>
      <c r="AQ102" s="117">
        <f t="shared" si="29"/>
        <v>0</v>
      </c>
      <c r="AR102" s="111">
        <f>AH68</f>
        <v>0</v>
      </c>
      <c r="AS102" s="111">
        <f t="shared" si="30"/>
        <v>0</v>
      </c>
      <c r="AT102" s="112">
        <f>AI68</f>
        <v>0</v>
      </c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93</v>
      </c>
      <c r="AM103" s="127"/>
      <c r="AN103" s="124">
        <f>AH21</f>
        <v>0</v>
      </c>
      <c r="AO103" s="125">
        <f>AH37</f>
        <v>0</v>
      </c>
      <c r="AP103" s="125"/>
      <c r="AQ103" s="125">
        <f t="shared" si="29"/>
        <v>0</v>
      </c>
      <c r="AR103" s="124">
        <f>AH69</f>
        <v>0</v>
      </c>
      <c r="AS103" s="124">
        <f t="shared" si="30"/>
        <v>0</v>
      </c>
      <c r="AT103" s="112">
        <f>AI69</f>
        <v>0</v>
      </c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86</v>
      </c>
      <c r="AM104" s="73"/>
      <c r="AN104" s="129">
        <f>SUM(AN84:AN103)</f>
        <v>0</v>
      </c>
      <c r="AO104" s="130">
        <f>SUM(AO84:AO103)</f>
        <v>0</v>
      </c>
      <c r="AP104" s="130">
        <f>SUM(AP84:AP103)</f>
        <v>0</v>
      </c>
      <c r="AQ104" s="130">
        <f t="shared" si="29"/>
        <v>0</v>
      </c>
      <c r="AR104" s="87">
        <f>SUM(AR84:AR103)</f>
        <v>0</v>
      </c>
      <c r="AS104" s="87">
        <f t="shared" si="30"/>
        <v>0</v>
      </c>
      <c r="AT104" s="92">
        <f>AI71</f>
        <v>0</v>
      </c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101</v>
      </c>
      <c r="AL105" s="131"/>
      <c r="AM105" s="132"/>
      <c r="AN105" s="87">
        <f>AN83-AN104</f>
        <v>0</v>
      </c>
      <c r="AO105" s="130">
        <f>AO83-AO104</f>
        <v>0</v>
      </c>
      <c r="AP105" s="130">
        <f>AP83-AP104</f>
        <v>0</v>
      </c>
      <c r="AQ105" s="130">
        <f t="shared" si="29"/>
        <v>0</v>
      </c>
      <c r="AR105" s="87">
        <f>AR83-AR104</f>
        <v>0</v>
      </c>
      <c r="AS105" s="87">
        <f t="shared" si="30"/>
        <v>0</v>
      </c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H2:AH3"/>
    <mergeCell ref="AI2:AI3"/>
    <mergeCell ref="AL79:AM79"/>
    <mergeCell ref="AL98:AL101"/>
    <mergeCell ref="AL86:AL88"/>
    <mergeCell ref="AL91:AL92"/>
    <mergeCell ref="AL94:AL95"/>
    <mergeCell ref="AL96:AL9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 武夫</dc:creator>
  <cp:keywords/>
  <dc:description/>
  <cp:lastModifiedBy>荒木 武夫</cp:lastModifiedBy>
  <cp:lastPrinted>2003-08-12T00:18:56Z</cp:lastPrinted>
  <dcterms:created xsi:type="dcterms:W3CDTF">2003-03-01T02:45:38Z</dcterms:created>
  <dcterms:modified xsi:type="dcterms:W3CDTF">2003-08-12T00:20:59Z</dcterms:modified>
  <cp:category/>
  <cp:version/>
  <cp:contentType/>
  <cp:contentStatus/>
</cp:coreProperties>
</file>